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费用及开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德和68元/盒--2盒</t>
        </r>
      </text>
    </commen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和公司大货区分故配送清真款</t>
        </r>
      </text>
    </comment>
    <comment ref="C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德和68元/盒-3盒
</t>
        </r>
      </text>
    </comment>
    <comment ref="C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王锦2套</t>
        </r>
      </text>
    </comment>
    <comment ref="C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德和68元/盒--8盒
</t>
        </r>
      </text>
    </comment>
    <comment ref="E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和公司大货区别故配发清真款</t>
        </r>
      </text>
    </comment>
  </commentList>
</comments>
</file>

<file path=xl/sharedStrings.xml><?xml version="1.0" encoding="utf-8"?>
<sst xmlns="http://schemas.openxmlformats.org/spreadsheetml/2006/main" count="77" uniqueCount="70">
  <si>
    <t>2024端午礼盒需求汇总</t>
  </si>
  <si>
    <t>序号</t>
  </si>
  <si>
    <t>项目简称</t>
  </si>
  <si>
    <t>客户</t>
  </si>
  <si>
    <t>粽50+蛋32</t>
  </si>
  <si>
    <t>回族</t>
  </si>
  <si>
    <t>单价</t>
  </si>
  <si>
    <t>汉族</t>
  </si>
  <si>
    <t>金额</t>
  </si>
  <si>
    <t>备注</t>
  </si>
  <si>
    <t>品名</t>
  </si>
  <si>
    <t>数量</t>
  </si>
  <si>
    <t>商务</t>
  </si>
  <si>
    <t>新希望礼盒</t>
  </si>
  <si>
    <t>详见需求清单汉族</t>
  </si>
  <si>
    <t>基地</t>
  </si>
  <si>
    <t>清真礼盒</t>
  </si>
  <si>
    <t>详见需求清单回族+陶1</t>
  </si>
  <si>
    <t>个人报销</t>
  </si>
  <si>
    <t>北辰</t>
  </si>
  <si>
    <t>万达礼盒</t>
  </si>
  <si>
    <t>详见需求清单客户+陶1</t>
  </si>
  <si>
    <t>森警</t>
  </si>
  <si>
    <t>土鸡蛋</t>
  </si>
  <si>
    <t>详见需求清单鸡蛋</t>
  </si>
  <si>
    <t>财大</t>
  </si>
  <si>
    <t>德和礼盒</t>
  </si>
  <si>
    <t>顾李娟2、陈震8、陈建霞3</t>
  </si>
  <si>
    <t>应急厅</t>
  </si>
  <si>
    <t>快递费</t>
  </si>
  <si>
    <t>大理开远各40</t>
  </si>
  <si>
    <t>二监1标段</t>
  </si>
  <si>
    <t>/</t>
  </si>
  <si>
    <t>合计：</t>
  </si>
  <si>
    <t>二监2标段</t>
  </si>
  <si>
    <t>三监</t>
  </si>
  <si>
    <t>云大东陆</t>
  </si>
  <si>
    <t>昆烟草</t>
  </si>
  <si>
    <t>开票信息</t>
  </si>
  <si>
    <t>开票金额</t>
  </si>
  <si>
    <t>昆师路</t>
  </si>
  <si>
    <t>名称：云南云瑞酒店管理有限公司大理分公司
税号：91532900MA6K7GQ973</t>
  </si>
  <si>
    <t>交警队</t>
  </si>
  <si>
    <t>体院</t>
  </si>
  <si>
    <t>省委党校</t>
  </si>
  <si>
    <t>名称：中高后勤服务（云南）有限公司
大理分公司
税号：91532901MABU61HH7H</t>
  </si>
  <si>
    <t>开放大学</t>
  </si>
  <si>
    <t>师附中</t>
  </si>
  <si>
    <t>云艺</t>
  </si>
  <si>
    <t>名称：上海中高后勤服务(集团)有限公司
税号：91310105MA1FWM8G9K</t>
  </si>
  <si>
    <t>陆院教学区</t>
  </si>
  <si>
    <t>陆院生活区</t>
  </si>
  <si>
    <t>昆明学院</t>
  </si>
  <si>
    <t>名称：中高后勤服务（云南）有限公司
税号：9153 0111 5501 1233 0L
单位地址：中国（云南）自由贸易试验区昆明片区官渡区世纪金源国际商务中心2幢6A号
电话：0871—65188308
开户银行：交通银行昆明世纪城支行
银行账户：5310 7813 3018 1501 1881 0</t>
  </si>
  <si>
    <t>杨浦2期</t>
  </si>
  <si>
    <t>总部</t>
  </si>
  <si>
    <t>2位新人故总部2位领导发万达礼盒</t>
  </si>
  <si>
    <t>自付费</t>
  </si>
  <si>
    <t>国土经开</t>
  </si>
  <si>
    <t>国土阳宗</t>
  </si>
  <si>
    <t>杨林交职</t>
  </si>
  <si>
    <t>冶专安宁</t>
  </si>
  <si>
    <t>C标</t>
  </si>
  <si>
    <t>小龙潭监狱</t>
  </si>
  <si>
    <t>快递分摊30</t>
  </si>
  <si>
    <t>小龙潭矿务局</t>
  </si>
  <si>
    <t>快递分摊10</t>
  </si>
  <si>
    <t>大理党校</t>
  </si>
  <si>
    <t>快递40</t>
  </si>
  <si>
    <t>大理酒店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</si>
</sst>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10" borderId="12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S27" sqref="S27"/>
    </sheetView>
  </sheetViews>
  <sheetFormatPr defaultColWidth="9" defaultRowHeight="13.5"/>
  <cols>
    <col min="1" max="1" width="5.625" customWidth="1"/>
    <col min="2" max="2" width="13.25" customWidth="1"/>
    <col min="3" max="3" width="6.25" style="3" customWidth="1"/>
    <col min="4" max="4" width="11.375" style="3" customWidth="1"/>
    <col min="5" max="5" width="6.5" style="3" customWidth="1"/>
    <col min="6" max="6" width="6.125" style="3" customWidth="1"/>
    <col min="7" max="7" width="9" style="3"/>
    <col min="8" max="8" width="6.25" style="3" customWidth="1"/>
    <col min="9" max="9" width="9.75" style="3" customWidth="1"/>
    <col min="10" max="10" width="12.5" customWidth="1"/>
    <col min="12" max="12" width="11.625" customWidth="1"/>
    <col min="16" max="16" width="23" customWidth="1"/>
    <col min="17" max="17" width="18.375" customWidth="1"/>
  </cols>
  <sheetData>
    <row r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14.25" spans="1:16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 t="s">
        <v>6</v>
      </c>
      <c r="I3" s="5" t="s">
        <v>8</v>
      </c>
      <c r="J3" s="5" t="s">
        <v>9</v>
      </c>
      <c r="L3" s="5" t="s">
        <v>10</v>
      </c>
      <c r="M3" s="5" t="s">
        <v>6</v>
      </c>
      <c r="N3" s="5" t="s">
        <v>11</v>
      </c>
      <c r="O3" s="5" t="s">
        <v>8</v>
      </c>
      <c r="P3" s="5" t="s">
        <v>9</v>
      </c>
    </row>
    <row r="4" spans="1:16">
      <c r="A4" s="9">
        <v>1</v>
      </c>
      <c r="B4" s="9" t="s">
        <v>12</v>
      </c>
      <c r="C4" s="10">
        <v>4</v>
      </c>
      <c r="D4" s="10">
        <v>82</v>
      </c>
      <c r="E4" s="11">
        <v>3</v>
      </c>
      <c r="F4" s="11">
        <v>33</v>
      </c>
      <c r="G4" s="12">
        <v>28</v>
      </c>
      <c r="H4" s="12">
        <v>33</v>
      </c>
      <c r="I4" s="9">
        <f t="shared" ref="I4:I9" si="0">C4*D4+E4*F4+G4*H4</f>
        <v>1351</v>
      </c>
      <c r="J4" s="9"/>
      <c r="L4" s="12" t="s">
        <v>13</v>
      </c>
      <c r="M4" s="12">
        <v>33</v>
      </c>
      <c r="N4" s="9">
        <v>1024</v>
      </c>
      <c r="O4" s="9">
        <f>M4*N4</f>
        <v>33792</v>
      </c>
      <c r="P4" s="23" t="s">
        <v>14</v>
      </c>
    </row>
    <row r="5" spans="1:17">
      <c r="A5" s="9">
        <v>2</v>
      </c>
      <c r="B5" s="9" t="s">
        <v>15</v>
      </c>
      <c r="C5" s="10">
        <v>1</v>
      </c>
      <c r="D5" s="10">
        <v>82</v>
      </c>
      <c r="E5" s="11"/>
      <c r="F5" s="11">
        <v>33</v>
      </c>
      <c r="G5" s="12">
        <v>23</v>
      </c>
      <c r="H5" s="12">
        <v>33</v>
      </c>
      <c r="I5" s="9">
        <f t="shared" si="0"/>
        <v>841</v>
      </c>
      <c r="J5" s="9"/>
      <c r="L5" s="11" t="s">
        <v>16</v>
      </c>
      <c r="M5" s="11">
        <v>33</v>
      </c>
      <c r="N5" s="9">
        <v>68</v>
      </c>
      <c r="O5" s="9">
        <f>M5*N5</f>
        <v>2244</v>
      </c>
      <c r="P5" s="23" t="s">
        <v>17</v>
      </c>
      <c r="Q5" t="s">
        <v>18</v>
      </c>
    </row>
    <row r="6" spans="1:16">
      <c r="A6" s="9">
        <v>3</v>
      </c>
      <c r="B6" s="9" t="s">
        <v>19</v>
      </c>
      <c r="C6" s="10">
        <v>4</v>
      </c>
      <c r="D6" s="10">
        <v>82</v>
      </c>
      <c r="E6" s="11">
        <v>1</v>
      </c>
      <c r="F6" s="11">
        <v>33</v>
      </c>
      <c r="G6" s="12">
        <v>29</v>
      </c>
      <c r="H6" s="12">
        <v>33</v>
      </c>
      <c r="I6" s="9">
        <f t="shared" si="0"/>
        <v>1318</v>
      </c>
      <c r="J6" s="9"/>
      <c r="L6" s="10" t="s">
        <v>20</v>
      </c>
      <c r="M6" s="10">
        <v>50</v>
      </c>
      <c r="N6" s="9">
        <v>157</v>
      </c>
      <c r="O6" s="9">
        <f>M6*N6</f>
        <v>7850</v>
      </c>
      <c r="P6" s="23" t="s">
        <v>21</v>
      </c>
    </row>
    <row r="7" spans="1:16">
      <c r="A7" s="9">
        <v>4</v>
      </c>
      <c r="B7" s="9" t="s">
        <v>22</v>
      </c>
      <c r="C7" s="10">
        <v>3</v>
      </c>
      <c r="D7" s="10">
        <v>82</v>
      </c>
      <c r="E7" s="11"/>
      <c r="F7" s="11">
        <v>33</v>
      </c>
      <c r="G7" s="12">
        <v>21</v>
      </c>
      <c r="H7" s="12">
        <v>33</v>
      </c>
      <c r="I7" s="9">
        <f t="shared" si="0"/>
        <v>939</v>
      </c>
      <c r="J7" s="9"/>
      <c r="L7" s="24" t="s">
        <v>23</v>
      </c>
      <c r="M7" s="24">
        <v>32</v>
      </c>
      <c r="N7" s="9">
        <v>154</v>
      </c>
      <c r="O7" s="9">
        <f>M7*N7</f>
        <v>4928</v>
      </c>
      <c r="P7" s="23" t="s">
        <v>24</v>
      </c>
    </row>
    <row r="8" spans="1:17">
      <c r="A8" s="9">
        <v>5</v>
      </c>
      <c r="B8" s="9" t="s">
        <v>25</v>
      </c>
      <c r="C8" s="10">
        <v>2</v>
      </c>
      <c r="D8" s="10">
        <v>82</v>
      </c>
      <c r="E8" s="11"/>
      <c r="F8" s="11">
        <v>33</v>
      </c>
      <c r="G8" s="12">
        <v>5</v>
      </c>
      <c r="H8" s="12">
        <v>33</v>
      </c>
      <c r="I8" s="9">
        <f t="shared" si="0"/>
        <v>329</v>
      </c>
      <c r="J8" s="9"/>
      <c r="L8" s="25" t="s">
        <v>26</v>
      </c>
      <c r="M8" s="25">
        <v>68</v>
      </c>
      <c r="N8" s="9">
        <v>13</v>
      </c>
      <c r="O8" s="9">
        <f>M8*N8</f>
        <v>884</v>
      </c>
      <c r="P8" s="23" t="s">
        <v>27</v>
      </c>
      <c r="Q8" t="s">
        <v>18</v>
      </c>
    </row>
    <row r="9" spans="1:16">
      <c r="A9" s="9">
        <v>6</v>
      </c>
      <c r="B9" s="9" t="s">
        <v>28</v>
      </c>
      <c r="C9" s="10">
        <v>2</v>
      </c>
      <c r="D9" s="10">
        <v>82</v>
      </c>
      <c r="E9" s="11"/>
      <c r="F9" s="11">
        <v>33</v>
      </c>
      <c r="G9" s="12">
        <v>20</v>
      </c>
      <c r="H9" s="12">
        <v>33</v>
      </c>
      <c r="I9" s="9">
        <f t="shared" si="0"/>
        <v>824</v>
      </c>
      <c r="J9" s="9"/>
      <c r="L9" s="9" t="s">
        <v>29</v>
      </c>
      <c r="M9" s="9"/>
      <c r="N9" s="9"/>
      <c r="O9" s="9">
        <v>80</v>
      </c>
      <c r="P9" s="23" t="s">
        <v>30</v>
      </c>
    </row>
    <row r="10" spans="1:16">
      <c r="A10" s="9">
        <v>7</v>
      </c>
      <c r="B10" s="13" t="s">
        <v>31</v>
      </c>
      <c r="C10" s="10"/>
      <c r="D10" s="10">
        <v>82</v>
      </c>
      <c r="E10" s="11">
        <v>17</v>
      </c>
      <c r="F10" s="11">
        <v>33</v>
      </c>
      <c r="G10" s="12" t="s">
        <v>32</v>
      </c>
      <c r="H10" s="12">
        <v>33</v>
      </c>
      <c r="I10" s="13">
        <f>M8*2+E10*F10</f>
        <v>697</v>
      </c>
      <c r="J10" s="9"/>
      <c r="L10" s="26" t="s">
        <v>33</v>
      </c>
      <c r="M10" s="27"/>
      <c r="N10" s="28"/>
      <c r="O10" s="29">
        <f>SUM(O4:O9)</f>
        <v>49778</v>
      </c>
      <c r="P10" s="23"/>
    </row>
    <row r="11" spans="1:16">
      <c r="A11" s="9">
        <v>8</v>
      </c>
      <c r="B11" s="9" t="s">
        <v>34</v>
      </c>
      <c r="C11" s="14">
        <v>2</v>
      </c>
      <c r="D11" s="10">
        <v>82</v>
      </c>
      <c r="E11" s="11"/>
      <c r="F11" s="11">
        <v>33</v>
      </c>
      <c r="G11" s="12">
        <v>21</v>
      </c>
      <c r="H11" s="12">
        <v>33</v>
      </c>
      <c r="I11" s="9">
        <f>C11*D11+E11*F11+G11*H11</f>
        <v>857</v>
      </c>
      <c r="J11" s="9"/>
      <c r="L11" s="9"/>
      <c r="M11" s="9"/>
      <c r="N11" s="9"/>
      <c r="O11" s="9"/>
      <c r="P11" s="23"/>
    </row>
    <row r="12" spans="1:10">
      <c r="A12" s="9">
        <v>9</v>
      </c>
      <c r="B12" s="9" t="s">
        <v>35</v>
      </c>
      <c r="C12" s="14">
        <v>3</v>
      </c>
      <c r="D12" s="10">
        <v>82</v>
      </c>
      <c r="E12" s="11"/>
      <c r="F12" s="11">
        <v>33</v>
      </c>
      <c r="G12" s="12">
        <v>18</v>
      </c>
      <c r="H12" s="12">
        <v>33</v>
      </c>
      <c r="I12" s="9">
        <f>C12*D12+E12*F12+G12*H12</f>
        <v>840</v>
      </c>
      <c r="J12" s="9"/>
    </row>
    <row r="13" spans="1:10">
      <c r="A13" s="9">
        <v>10</v>
      </c>
      <c r="B13" s="9" t="s">
        <v>36</v>
      </c>
      <c r="C13" s="14"/>
      <c r="D13" s="10">
        <v>82</v>
      </c>
      <c r="E13" s="11">
        <v>2</v>
      </c>
      <c r="F13" s="11">
        <v>33</v>
      </c>
      <c r="G13" s="12">
        <v>71</v>
      </c>
      <c r="H13" s="12">
        <v>33</v>
      </c>
      <c r="I13" s="9">
        <f>M8*3+E13*F13+G13*H13</f>
        <v>2613</v>
      </c>
      <c r="J13" s="9"/>
    </row>
    <row r="14" spans="1:16">
      <c r="A14" s="9">
        <v>11</v>
      </c>
      <c r="B14" s="15" t="s">
        <v>37</v>
      </c>
      <c r="C14" s="14"/>
      <c r="D14" s="10">
        <v>82</v>
      </c>
      <c r="E14" s="11"/>
      <c r="F14" s="11">
        <v>33</v>
      </c>
      <c r="G14" s="12">
        <v>7</v>
      </c>
      <c r="H14" s="12">
        <v>33</v>
      </c>
      <c r="I14" s="15">
        <f t="shared" ref="I14:I25" si="1">C14*D14+E14*F14+G14*H14</f>
        <v>231</v>
      </c>
      <c r="J14" s="9"/>
      <c r="L14" s="29" t="s">
        <v>38</v>
      </c>
      <c r="M14" s="29"/>
      <c r="N14" s="29"/>
      <c r="O14" s="29"/>
      <c r="P14" s="29" t="s">
        <v>39</v>
      </c>
    </row>
    <row r="15" spans="1:16">
      <c r="A15" s="9">
        <v>12</v>
      </c>
      <c r="B15" s="13" t="s">
        <v>40</v>
      </c>
      <c r="C15" s="14">
        <v>7</v>
      </c>
      <c r="D15" s="10">
        <v>82</v>
      </c>
      <c r="E15" s="11"/>
      <c r="F15" s="11">
        <v>33</v>
      </c>
      <c r="G15" s="12">
        <v>65</v>
      </c>
      <c r="H15" s="12">
        <v>33</v>
      </c>
      <c r="I15" s="13">
        <f t="shared" si="1"/>
        <v>2719</v>
      </c>
      <c r="J15" s="9"/>
      <c r="L15" s="30" t="s">
        <v>41</v>
      </c>
      <c r="M15" s="31"/>
      <c r="N15" s="31"/>
      <c r="O15" s="31"/>
      <c r="P15" s="16">
        <v>396</v>
      </c>
    </row>
    <row r="16" spans="1:16">
      <c r="A16" s="9">
        <v>13</v>
      </c>
      <c r="B16" s="9" t="s">
        <v>42</v>
      </c>
      <c r="C16" s="10">
        <v>10</v>
      </c>
      <c r="D16" s="10">
        <v>82</v>
      </c>
      <c r="E16" s="11"/>
      <c r="F16" s="11">
        <v>33</v>
      </c>
      <c r="G16" s="12">
        <v>40</v>
      </c>
      <c r="H16" s="12">
        <v>33</v>
      </c>
      <c r="I16" s="9">
        <f t="shared" si="1"/>
        <v>2140</v>
      </c>
      <c r="J16" s="9"/>
      <c r="L16" s="31"/>
      <c r="M16" s="31"/>
      <c r="N16" s="31"/>
      <c r="O16" s="31"/>
      <c r="P16" s="32"/>
    </row>
    <row r="17" spans="1:16">
      <c r="A17" s="9">
        <v>14</v>
      </c>
      <c r="B17" s="9" t="s">
        <v>43</v>
      </c>
      <c r="C17" s="10">
        <v>10</v>
      </c>
      <c r="D17" s="10">
        <v>82</v>
      </c>
      <c r="E17" s="11">
        <v>1</v>
      </c>
      <c r="F17" s="11">
        <v>33</v>
      </c>
      <c r="G17" s="12">
        <v>81</v>
      </c>
      <c r="H17" s="12">
        <v>33</v>
      </c>
      <c r="I17" s="9">
        <f t="shared" si="1"/>
        <v>3526</v>
      </c>
      <c r="J17" s="9"/>
      <c r="L17" s="31"/>
      <c r="M17" s="31"/>
      <c r="N17" s="31"/>
      <c r="O17" s="31"/>
      <c r="P17" s="17"/>
    </row>
    <row r="18" spans="1:16">
      <c r="A18" s="9">
        <v>15</v>
      </c>
      <c r="B18" s="9" t="s">
        <v>44</v>
      </c>
      <c r="C18" s="10">
        <v>5</v>
      </c>
      <c r="D18" s="10">
        <v>82</v>
      </c>
      <c r="E18" s="11"/>
      <c r="F18" s="11">
        <v>33</v>
      </c>
      <c r="G18" s="12">
        <v>10</v>
      </c>
      <c r="H18" s="12">
        <v>33</v>
      </c>
      <c r="I18" s="9">
        <f t="shared" si="1"/>
        <v>740</v>
      </c>
      <c r="J18" s="23"/>
      <c r="L18" s="30" t="s">
        <v>45</v>
      </c>
      <c r="M18" s="31"/>
      <c r="N18" s="31"/>
      <c r="O18" s="31"/>
      <c r="P18" s="16">
        <v>1159</v>
      </c>
    </row>
    <row r="19" spans="1:16">
      <c r="A19" s="9">
        <v>16</v>
      </c>
      <c r="B19" s="9" t="s">
        <v>46</v>
      </c>
      <c r="C19" s="10">
        <v>8</v>
      </c>
      <c r="D19" s="10">
        <v>82</v>
      </c>
      <c r="E19" s="11">
        <v>2</v>
      </c>
      <c r="F19" s="11">
        <v>33</v>
      </c>
      <c r="G19" s="12">
        <v>64</v>
      </c>
      <c r="H19" s="12">
        <v>33</v>
      </c>
      <c r="I19" s="9">
        <f t="shared" si="1"/>
        <v>2834</v>
      </c>
      <c r="J19" s="9"/>
      <c r="L19" s="31"/>
      <c r="M19" s="31"/>
      <c r="N19" s="31"/>
      <c r="O19" s="31"/>
      <c r="P19" s="32"/>
    </row>
    <row r="20" spans="1:16">
      <c r="A20" s="9">
        <v>17</v>
      </c>
      <c r="B20" s="13" t="s">
        <v>47</v>
      </c>
      <c r="C20" s="10">
        <v>2</v>
      </c>
      <c r="D20" s="10">
        <v>82</v>
      </c>
      <c r="E20" s="11"/>
      <c r="F20" s="11">
        <v>33</v>
      </c>
      <c r="G20" s="12">
        <v>20</v>
      </c>
      <c r="H20" s="12">
        <v>33</v>
      </c>
      <c r="I20" s="13">
        <f t="shared" si="1"/>
        <v>824</v>
      </c>
      <c r="J20" s="9"/>
      <c r="L20" s="31"/>
      <c r="M20" s="31"/>
      <c r="N20" s="31"/>
      <c r="O20" s="31"/>
      <c r="P20" s="17"/>
    </row>
    <row r="21" spans="1:16">
      <c r="A21" s="9">
        <v>18</v>
      </c>
      <c r="B21" s="9" t="s">
        <v>48</v>
      </c>
      <c r="C21" s="10">
        <v>6</v>
      </c>
      <c r="D21" s="10">
        <v>82</v>
      </c>
      <c r="E21" s="11"/>
      <c r="F21" s="11">
        <v>33</v>
      </c>
      <c r="G21" s="12">
        <v>20</v>
      </c>
      <c r="H21" s="12">
        <v>33</v>
      </c>
      <c r="I21" s="9">
        <f t="shared" si="1"/>
        <v>1152</v>
      </c>
      <c r="J21" s="9"/>
      <c r="L21" s="30" t="s">
        <v>49</v>
      </c>
      <c r="M21" s="31"/>
      <c r="N21" s="31"/>
      <c r="O21" s="31"/>
      <c r="P21" s="16">
        <f>I10+I15+I20+I25+I32</f>
        <v>7206</v>
      </c>
    </row>
    <row r="22" spans="1:16">
      <c r="A22" s="9">
        <v>19</v>
      </c>
      <c r="B22" s="9" t="s">
        <v>50</v>
      </c>
      <c r="C22" s="10">
        <v>8</v>
      </c>
      <c r="D22" s="10">
        <v>82</v>
      </c>
      <c r="E22" s="11">
        <v>5</v>
      </c>
      <c r="F22" s="11">
        <v>33</v>
      </c>
      <c r="G22" s="12">
        <v>57</v>
      </c>
      <c r="H22" s="12">
        <v>33</v>
      </c>
      <c r="I22" s="9">
        <f t="shared" si="1"/>
        <v>2702</v>
      </c>
      <c r="J22" s="9"/>
      <c r="L22" s="31"/>
      <c r="M22" s="31"/>
      <c r="N22" s="31"/>
      <c r="O22" s="31"/>
      <c r="P22" s="32"/>
    </row>
    <row r="23" spans="1:16">
      <c r="A23" s="9">
        <v>20</v>
      </c>
      <c r="B23" s="9" t="s">
        <v>51</v>
      </c>
      <c r="C23" s="10">
        <v>17</v>
      </c>
      <c r="D23" s="10">
        <v>82</v>
      </c>
      <c r="E23" s="11">
        <v>1</v>
      </c>
      <c r="F23" s="11">
        <v>33</v>
      </c>
      <c r="G23" s="12">
        <v>59</v>
      </c>
      <c r="H23" s="12">
        <v>33</v>
      </c>
      <c r="I23" s="9">
        <f t="shared" si="1"/>
        <v>3374</v>
      </c>
      <c r="J23" s="9"/>
      <c r="L23" s="31"/>
      <c r="M23" s="31"/>
      <c r="N23" s="31"/>
      <c r="O23" s="31"/>
      <c r="P23" s="17"/>
    </row>
    <row r="24" spans="1:16">
      <c r="A24" s="9">
        <v>21</v>
      </c>
      <c r="B24" s="9" t="s">
        <v>52</v>
      </c>
      <c r="C24" s="10">
        <v>14</v>
      </c>
      <c r="D24" s="10">
        <v>82</v>
      </c>
      <c r="E24" s="11">
        <v>1</v>
      </c>
      <c r="F24" s="11">
        <v>33</v>
      </c>
      <c r="G24" s="12">
        <v>84</v>
      </c>
      <c r="H24" s="12">
        <v>33</v>
      </c>
      <c r="I24" s="9">
        <f t="shared" si="1"/>
        <v>3953</v>
      </c>
      <c r="J24" s="9"/>
      <c r="L24" s="30" t="s">
        <v>53</v>
      </c>
      <c r="M24" s="31"/>
      <c r="N24" s="31"/>
      <c r="O24" s="31"/>
      <c r="P24" s="9">
        <f>O10-P15-P18-P21</f>
        <v>41017</v>
      </c>
    </row>
    <row r="25" spans="1:16">
      <c r="A25" s="9">
        <v>22</v>
      </c>
      <c r="B25" s="13" t="s">
        <v>54</v>
      </c>
      <c r="C25" s="10">
        <v>7</v>
      </c>
      <c r="D25" s="10">
        <v>82</v>
      </c>
      <c r="E25" s="11">
        <v>2</v>
      </c>
      <c r="F25" s="11">
        <v>33</v>
      </c>
      <c r="G25" s="12">
        <v>24</v>
      </c>
      <c r="H25" s="12">
        <v>33</v>
      </c>
      <c r="I25" s="13">
        <f t="shared" si="1"/>
        <v>1432</v>
      </c>
      <c r="J25" s="9"/>
      <c r="L25" s="31"/>
      <c r="M25" s="31"/>
      <c r="N25" s="31"/>
      <c r="O25" s="31"/>
      <c r="P25" s="9"/>
    </row>
    <row r="26" ht="21" spans="1:16">
      <c r="A26" s="16">
        <v>23</v>
      </c>
      <c r="B26" s="16" t="s">
        <v>55</v>
      </c>
      <c r="C26" s="10">
        <v>2</v>
      </c>
      <c r="D26" s="10">
        <v>82</v>
      </c>
      <c r="E26" s="11">
        <v>1</v>
      </c>
      <c r="F26" s="11">
        <v>33</v>
      </c>
      <c r="G26" s="12">
        <v>21</v>
      </c>
      <c r="H26" s="12">
        <v>33</v>
      </c>
      <c r="I26" s="9">
        <f>C26*D26+E26*F26+19*H26+2*M6</f>
        <v>924</v>
      </c>
      <c r="J26" s="33" t="s">
        <v>56</v>
      </c>
      <c r="L26" s="31"/>
      <c r="M26" s="31"/>
      <c r="N26" s="31"/>
      <c r="O26" s="31"/>
      <c r="P26" s="9"/>
    </row>
    <row r="27" spans="1:16">
      <c r="A27" s="17"/>
      <c r="B27" s="17"/>
      <c r="C27" s="10">
        <v>1</v>
      </c>
      <c r="D27" s="10">
        <v>82</v>
      </c>
      <c r="E27" s="11">
        <v>1</v>
      </c>
      <c r="F27" s="11">
        <v>33</v>
      </c>
      <c r="G27" s="12" t="s">
        <v>32</v>
      </c>
      <c r="H27" s="12">
        <v>33</v>
      </c>
      <c r="I27" s="9">
        <f>C27*M6+E27*F27</f>
        <v>83</v>
      </c>
      <c r="J27" s="34" t="s">
        <v>57</v>
      </c>
      <c r="L27" s="31"/>
      <c r="M27" s="31"/>
      <c r="N27" s="31"/>
      <c r="O27" s="31"/>
      <c r="P27" s="9"/>
    </row>
    <row r="28" spans="1:16">
      <c r="A28" s="9">
        <v>24</v>
      </c>
      <c r="B28" s="9" t="s">
        <v>58</v>
      </c>
      <c r="C28" s="10"/>
      <c r="D28" s="10">
        <v>82</v>
      </c>
      <c r="E28" s="11">
        <v>1</v>
      </c>
      <c r="F28" s="11">
        <v>33</v>
      </c>
      <c r="G28" s="12">
        <v>14</v>
      </c>
      <c r="H28" s="12">
        <v>33</v>
      </c>
      <c r="I28" s="9">
        <f>C28*D28+E28*F28+G28*H28</f>
        <v>495</v>
      </c>
      <c r="J28" s="9"/>
      <c r="L28" s="31"/>
      <c r="M28" s="31"/>
      <c r="N28" s="31"/>
      <c r="O28" s="31"/>
      <c r="P28" s="9"/>
    </row>
    <row r="29" spans="1:16">
      <c r="A29" s="9">
        <v>25</v>
      </c>
      <c r="B29" s="9" t="s">
        <v>59</v>
      </c>
      <c r="C29" s="10">
        <v>8</v>
      </c>
      <c r="D29" s="10">
        <v>82</v>
      </c>
      <c r="E29" s="11"/>
      <c r="F29" s="11">
        <v>33</v>
      </c>
      <c r="G29" s="12">
        <v>48</v>
      </c>
      <c r="H29" s="12">
        <v>33</v>
      </c>
      <c r="I29" s="9">
        <f>C29*D29+E29*F29+G29*H29</f>
        <v>2240</v>
      </c>
      <c r="J29" s="9"/>
      <c r="L29" s="31"/>
      <c r="M29" s="31"/>
      <c r="N29" s="31"/>
      <c r="O29" s="31"/>
      <c r="P29" s="9"/>
    </row>
    <row r="30" spans="1:16">
      <c r="A30" s="9">
        <v>26</v>
      </c>
      <c r="B30" s="9" t="s">
        <v>60</v>
      </c>
      <c r="C30" s="10">
        <v>4</v>
      </c>
      <c r="D30" s="10">
        <v>82</v>
      </c>
      <c r="E30" s="11"/>
      <c r="F30" s="11">
        <v>33</v>
      </c>
      <c r="G30" s="12">
        <v>26</v>
      </c>
      <c r="H30" s="12">
        <v>33</v>
      </c>
      <c r="I30" s="9">
        <f>C30*D30+E30*F30+G30*H30</f>
        <v>1186</v>
      </c>
      <c r="J30" s="9"/>
      <c r="L30" s="31"/>
      <c r="M30" s="31"/>
      <c r="N30" s="31"/>
      <c r="O30" s="31"/>
      <c r="P30" s="9"/>
    </row>
    <row r="31" spans="1:16">
      <c r="A31" s="9">
        <v>27</v>
      </c>
      <c r="B31" s="9" t="s">
        <v>61</v>
      </c>
      <c r="C31" s="10">
        <v>15</v>
      </c>
      <c r="D31" s="10">
        <v>82</v>
      </c>
      <c r="E31" s="11"/>
      <c r="F31" s="11">
        <v>33</v>
      </c>
      <c r="G31" s="12">
        <v>60</v>
      </c>
      <c r="H31" s="12">
        <v>33</v>
      </c>
      <c r="I31" s="9">
        <f>C31*D31+E31*F31+G31*H31</f>
        <v>3210</v>
      </c>
      <c r="J31" s="9"/>
      <c r="L31" s="31"/>
      <c r="M31" s="31"/>
      <c r="N31" s="31"/>
      <c r="O31" s="31"/>
      <c r="P31" s="9"/>
    </row>
    <row r="32" spans="1:10">
      <c r="A32" s="9">
        <v>28</v>
      </c>
      <c r="B32" s="13" t="s">
        <v>62</v>
      </c>
      <c r="C32" s="10"/>
      <c r="D32" s="10">
        <v>82</v>
      </c>
      <c r="E32" s="11">
        <v>30</v>
      </c>
      <c r="F32" s="11">
        <v>33</v>
      </c>
      <c r="G32" s="12" t="s">
        <v>32</v>
      </c>
      <c r="H32" s="12">
        <v>33</v>
      </c>
      <c r="I32" s="13">
        <f>8*M8+E32*F32</f>
        <v>1534</v>
      </c>
      <c r="J32" s="9"/>
    </row>
    <row r="33" spans="1:10">
      <c r="A33" s="9">
        <v>29</v>
      </c>
      <c r="B33" s="9" t="s">
        <v>63</v>
      </c>
      <c r="C33" s="10">
        <v>3</v>
      </c>
      <c r="D33" s="10">
        <v>82</v>
      </c>
      <c r="E33" s="11"/>
      <c r="F33" s="11">
        <v>33</v>
      </c>
      <c r="G33" s="12">
        <v>34</v>
      </c>
      <c r="H33" s="12">
        <v>33</v>
      </c>
      <c r="I33" s="9">
        <f>C33*D33+E33*F33+G33*H33+30</f>
        <v>1398</v>
      </c>
      <c r="J33" s="35" t="s">
        <v>64</v>
      </c>
    </row>
    <row r="34" spans="1:10">
      <c r="A34" s="9">
        <v>30</v>
      </c>
      <c r="B34" s="9"/>
      <c r="C34" s="10">
        <v>0</v>
      </c>
      <c r="D34" s="10">
        <v>82</v>
      </c>
      <c r="E34" s="11"/>
      <c r="F34" s="11">
        <v>33</v>
      </c>
      <c r="G34" s="12">
        <v>6</v>
      </c>
      <c r="H34" s="12">
        <v>33</v>
      </c>
      <c r="I34" s="9">
        <f>C34*D34+E34*F34+G34*H34</f>
        <v>198</v>
      </c>
      <c r="J34" s="35"/>
    </row>
    <row r="35" spans="1:10">
      <c r="A35" s="9">
        <v>31</v>
      </c>
      <c r="B35" s="9" t="s">
        <v>65</v>
      </c>
      <c r="C35" s="10">
        <v>1</v>
      </c>
      <c r="D35" s="10">
        <v>82</v>
      </c>
      <c r="E35" s="11"/>
      <c r="F35" s="11">
        <v>33</v>
      </c>
      <c r="G35" s="12">
        <v>19</v>
      </c>
      <c r="H35" s="12">
        <v>33</v>
      </c>
      <c r="I35" s="9">
        <f>C35*D35+E35*F35+G35*H35+10</f>
        <v>719</v>
      </c>
      <c r="J35" s="36" t="s">
        <v>66</v>
      </c>
    </row>
    <row r="36" spans="1:10">
      <c r="A36" s="9">
        <v>32</v>
      </c>
      <c r="B36" s="9" t="s">
        <v>67</v>
      </c>
      <c r="C36" s="10">
        <v>6</v>
      </c>
      <c r="D36" s="10">
        <v>82</v>
      </c>
      <c r="E36" s="11"/>
      <c r="F36" s="11">
        <v>33</v>
      </c>
      <c r="G36" s="12">
        <v>19</v>
      </c>
      <c r="H36" s="12">
        <v>33</v>
      </c>
      <c r="I36" s="9">
        <f>C36*D36+E36*F36+G36*H36+40</f>
        <v>1159</v>
      </c>
      <c r="J36" s="35" t="s">
        <v>68</v>
      </c>
    </row>
    <row r="37" spans="1:10">
      <c r="A37" s="9">
        <v>33</v>
      </c>
      <c r="B37" s="9" t="s">
        <v>69</v>
      </c>
      <c r="C37" s="10"/>
      <c r="D37" s="10"/>
      <c r="E37" s="11"/>
      <c r="F37" s="11"/>
      <c r="G37" s="12">
        <v>12</v>
      </c>
      <c r="H37" s="12">
        <v>33</v>
      </c>
      <c r="I37" s="9">
        <f>C37*D37+E37*F37+G37*H37</f>
        <v>396</v>
      </c>
      <c r="J37" s="9"/>
    </row>
    <row r="38" s="2" customFormat="1" spans="1:10">
      <c r="A38" s="9"/>
      <c r="B38" s="18"/>
      <c r="C38" s="19">
        <f>SUM(C4:C37)</f>
        <v>155</v>
      </c>
      <c r="D38" s="19"/>
      <c r="E38" s="20">
        <f>SUM(E4:E37)</f>
        <v>68</v>
      </c>
      <c r="F38" s="20"/>
      <c r="G38" s="21">
        <f>SUM(G4:G37)</f>
        <v>1026</v>
      </c>
      <c r="H38" s="21"/>
      <c r="I38" s="29">
        <f>SUM(I4:I37)</f>
        <v>49778</v>
      </c>
      <c r="J38" s="29"/>
    </row>
    <row r="39" spans="1:10">
      <c r="A39" s="9"/>
      <c r="B39" s="9"/>
      <c r="C39" s="22"/>
      <c r="D39" s="9"/>
      <c r="E39" s="9"/>
      <c r="F39" s="9"/>
      <c r="G39" s="9"/>
      <c r="H39" s="9"/>
      <c r="I39" s="9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9"/>
      <c r="J40" s="9"/>
    </row>
  </sheetData>
  <mergeCells count="14">
    <mergeCell ref="L10:N10"/>
    <mergeCell ref="L14:O14"/>
    <mergeCell ref="A26:A27"/>
    <mergeCell ref="B26:B27"/>
    <mergeCell ref="B33:B34"/>
    <mergeCell ref="P15:P17"/>
    <mergeCell ref="P18:P20"/>
    <mergeCell ref="P21:P23"/>
    <mergeCell ref="P24:P31"/>
    <mergeCell ref="A1:J2"/>
    <mergeCell ref="L15:O17"/>
    <mergeCell ref="L18:O20"/>
    <mergeCell ref="L21:O23"/>
    <mergeCell ref="L24:O3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费用及开票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2024-06-06T10:27:00Z</dcterms:created>
  <dcterms:modified xsi:type="dcterms:W3CDTF">2024-06-07T05:46:58Z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F0130BDB83B64D3AB69AF80C51E02D18_11</vt:lpwstr>
  </property>
  <property fmtid="{D5CDD505-2E9C-101B-9397-08002B2CF9AE}" pid="3" name="KSOProductBuildVer">
    <vt:lpwstr>2052-12.1.0.16929</vt:lpwstr>
  </property>
</Properties>
</file>