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10月单位结算表 (加30） (2)" sheetId="8" r:id="rId1"/>
    <sheet name="10月员工工资 (2)" sheetId="9" r:id="rId2"/>
    <sheet name="原始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<sst xmlns="http://schemas.openxmlformats.org/spreadsheetml/2006/main" count="312" uniqueCount="72">
  <si>
    <t>2024年10月份学生社区管理服务中心外聘人员考核说明表（1值班员）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</si>
  <si>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</si>
  <si>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</si>
  <si>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</si>
  <si>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</si>
  <si>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</si>
  <si>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</si>
  <si>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</si>
  <si>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</si>
  <si>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</si>
  <si>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</si>
  <si>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</si>
  <si>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</si>
  <si>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季度费用</t>
  </si>
  <si>
    <t>个人社保补费月数</t>
  </si>
  <si>
    <t>个人社保补费合计金额</t>
  </si>
  <si>
    <t>10月社保个人缓缴补费合计金额</t>
  </si>
  <si>
    <t>10月医保个人缓缴补费合计金额</t>
  </si>
  <si>
    <t>结算合计金额</t>
  </si>
  <si>
    <t>备注</t>
  </si>
  <si>
    <t>王建芳</t>
  </si>
  <si>
    <t>值班员</t>
  </si>
  <si>
    <t>郑可新</t>
  </si>
  <si>
    <t>曹秀红</t>
  </si>
  <si>
    <t>张春芳</t>
  </si>
  <si>
    <t>张素枝</t>
  </si>
  <si>
    <t>王红</t>
  </si>
  <si>
    <t>段春玲</t>
  </si>
  <si>
    <t>王雅玲</t>
  </si>
  <si>
    <t>贾绍辉</t>
  </si>
  <si>
    <t>贺美荃</t>
  </si>
  <si>
    <t>寿娟</t>
  </si>
  <si>
    <t>蔺金萍</t>
  </si>
  <si>
    <t>刘爱兰</t>
  </si>
  <si>
    <t>唐慧萍</t>
  </si>
  <si>
    <t>小计</t>
  </si>
  <si>
    <t>2024年10月份学生社区管理服务中心外聘人员考核说明表（2保洁员）</t>
  </si>
  <si>
    <t>董利芳</t>
  </si>
  <si>
    <t>保洁员</t>
  </si>
  <si>
    <t>8月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</si>
  <si>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</si>
  <si>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</si>
  <si>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</si>
  <si>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</si>
  <si>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</si>
  <si>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</si>
  <si>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</si>
  <si>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</si>
  <si>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</si>
  <si>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</si>
  <si>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9月</t>
  </si>
  <si>
    <t>楚枝云</t>
  </si>
  <si>
    <t>表1+表2合计</t>
  </si>
  <si>
    <t>个人养老</t>
  </si>
  <si>
    <t>个人失业</t>
  </si>
  <si>
    <t>个人基本医疗</t>
  </si>
  <si>
    <t>个人大额医疗费</t>
  </si>
  <si>
    <t>个人社保合计金额</t>
  </si>
  <si>
    <t>实发工资</t>
  </si>
  <si>
    <t>基本工资</t>
  </si>
  <si>
    <t>绩效工资</t>
  </si>
  <si>
    <t>带班费</t>
  </si>
  <si>
    <t>其他费用</t>
  </si>
  <si>
    <t>绩效考核</t>
  </si>
  <si>
    <t>合格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</si>
  <si>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</si>
  <si>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</si>
  <si>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张素枝</t>
    </r>
  </si>
  <si>
    <t>贾少辉</t>
  </si>
  <si>
    <t>29日申请离职</t>
  </si>
  <si>
    <t>李爱军</t>
  </si>
  <si>
    <t>楚云枝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</si>
</sst>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仿宋_GB2312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" fillId="0" borderId="0"/>
  </cellStyleXfs>
  <cellXfs count="10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49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left" vertical="center"/>
    </xf>
    <xf numFmtId="0" fontId="16" fillId="0" borderId="7" xfId="0" applyNumberFormat="1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vertical="center" wrapText="1"/>
    </xf>
    <xf numFmtId="0" fontId="14" fillId="0" borderId="9" xfId="0" applyNumberFormat="1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3" fillId="4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25" fillId="2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opLeftCell="A17" workbookViewId="0">
      <selection activeCell="N20" sqref="N20:N31"/>
    </sheetView>
  </sheetViews>
  <sheetFormatPr defaultColWidth="9" defaultRowHeight="15.6"/>
  <cols>
    <col min="1" max="1" width="9.90740740740741" style="80"/>
    <col min="2" max="2" width="18.1111111111111" style="80" customWidth="1"/>
    <col min="3" max="3" width="11.4351851851852" style="80" customWidth="1"/>
    <col min="4" max="4" width="9.18518518518519" style="80" customWidth="1"/>
    <col min="5" max="7" width="8.44444444444444" style="80" customWidth="1"/>
    <col min="8" max="9" width="8.44444444444444" style="81" customWidth="1"/>
    <col min="10" max="10" width="8.44444444444444" style="80" customWidth="1"/>
    <col min="11" max="13" width="9.22222222222222" style="80" customWidth="1"/>
    <col min="14" max="17" width="9.22222222222222" style="82" customWidth="1"/>
    <col min="18" max="18" width="10.7777777777778" style="80" customWidth="1"/>
    <col min="19" max="19" width="10" style="83" customWidth="1"/>
    <col min="20" max="16380" width="9.90740740740741" style="1"/>
    <col min="16381" max="16384" width="9" style="1"/>
  </cols>
  <sheetData>
    <row r="1" s="1" customFormat="1" ht="37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8"/>
    </row>
    <row r="2" s="1" customFormat="1" ht="45" customHeight="1" spans="1:19">
      <c r="A2" s="27" t="s">
        <v>1</v>
      </c>
      <c r="B2" s="27" t="s">
        <v>2</v>
      </c>
      <c r="C2" s="27" t="s">
        <v>3</v>
      </c>
      <c r="D2" s="27" t="s">
        <v>4</v>
      </c>
      <c r="E2" s="84" t="s">
        <v>5</v>
      </c>
      <c r="F2" s="85" t="s">
        <v>6</v>
      </c>
      <c r="G2" s="85" t="s">
        <v>7</v>
      </c>
      <c r="H2" s="85" t="s">
        <v>8</v>
      </c>
      <c r="I2" s="85" t="s">
        <v>9</v>
      </c>
      <c r="J2" s="85" t="s">
        <v>10</v>
      </c>
      <c r="K2" s="102" t="s">
        <v>11</v>
      </c>
      <c r="L2" s="103" t="s">
        <v>12</v>
      </c>
      <c r="M2" s="103" t="s">
        <v>13</v>
      </c>
      <c r="N2" s="74" t="s">
        <v>14</v>
      </c>
      <c r="O2" s="74" t="s">
        <v>15</v>
      </c>
      <c r="P2" s="74" t="s">
        <v>16</v>
      </c>
      <c r="Q2" s="74" t="s">
        <v>17</v>
      </c>
      <c r="R2" s="103" t="s">
        <v>18</v>
      </c>
      <c r="S2" s="27" t="s">
        <v>19</v>
      </c>
    </row>
    <row r="3" s="1" customFormat="1" spans="1:19">
      <c r="A3" s="42">
        <v>1</v>
      </c>
      <c r="B3" s="86" t="s">
        <v>20</v>
      </c>
      <c r="C3" s="42" t="s">
        <v>21</v>
      </c>
      <c r="D3" s="42">
        <v>2672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42">
        <v>88</v>
      </c>
      <c r="M3" s="42">
        <v>30</v>
      </c>
      <c r="N3" s="74">
        <v>0</v>
      </c>
      <c r="O3" s="74">
        <v>0</v>
      </c>
      <c r="P3" s="74">
        <v>0</v>
      </c>
      <c r="Q3" s="74">
        <v>0</v>
      </c>
      <c r="R3" s="42">
        <f>D3+L3+M3</f>
        <v>2790</v>
      </c>
      <c r="S3" s="39"/>
    </row>
    <row r="4" s="1" customFormat="1" spans="1:19">
      <c r="A4" s="42">
        <v>2</v>
      </c>
      <c r="B4" s="86" t="s">
        <v>22</v>
      </c>
      <c r="C4" s="42" t="s">
        <v>21</v>
      </c>
      <c r="D4" s="42">
        <v>2872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42">
        <v>88</v>
      </c>
      <c r="M4" s="42">
        <v>30</v>
      </c>
      <c r="N4" s="74">
        <v>0</v>
      </c>
      <c r="O4" s="74">
        <v>0</v>
      </c>
      <c r="P4" s="74">
        <v>0</v>
      </c>
      <c r="Q4" s="74">
        <v>0</v>
      </c>
      <c r="R4" s="42">
        <f t="shared" ref="R4:R16" si="0">D4+L4+M4</f>
        <v>2990</v>
      </c>
      <c r="S4" s="39"/>
    </row>
    <row r="5" s="1" customFormat="1" spans="1:19">
      <c r="A5" s="42">
        <v>3</v>
      </c>
      <c r="B5" s="87" t="s">
        <v>23</v>
      </c>
      <c r="C5" s="42" t="s">
        <v>21</v>
      </c>
      <c r="D5" s="42">
        <v>2872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42">
        <v>88</v>
      </c>
      <c r="M5" s="42">
        <v>30</v>
      </c>
      <c r="N5" s="74">
        <v>0</v>
      </c>
      <c r="O5" s="74">
        <v>0</v>
      </c>
      <c r="P5" s="74">
        <v>0</v>
      </c>
      <c r="Q5" s="74">
        <v>0</v>
      </c>
      <c r="R5" s="42">
        <f t="shared" si="0"/>
        <v>2990</v>
      </c>
      <c r="S5" s="39"/>
    </row>
    <row r="6" s="1" customFormat="1" spans="1:19">
      <c r="A6" s="42">
        <v>4</v>
      </c>
      <c r="B6" s="86" t="s">
        <v>24</v>
      </c>
      <c r="C6" s="42" t="s">
        <v>21</v>
      </c>
      <c r="D6" s="42">
        <v>2705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42">
        <v>88</v>
      </c>
      <c r="M6" s="42">
        <v>30</v>
      </c>
      <c r="N6" s="74">
        <v>0</v>
      </c>
      <c r="O6" s="74">
        <v>0</v>
      </c>
      <c r="P6" s="74">
        <v>0</v>
      </c>
      <c r="Q6" s="74">
        <v>0</v>
      </c>
      <c r="R6" s="42">
        <f t="shared" si="0"/>
        <v>2823</v>
      </c>
      <c r="S6" s="39"/>
    </row>
    <row r="7" s="1" customFormat="1" spans="1:19">
      <c r="A7" s="42">
        <v>5</v>
      </c>
      <c r="B7" s="86" t="s">
        <v>25</v>
      </c>
      <c r="C7" s="42" t="s">
        <v>21</v>
      </c>
      <c r="D7" s="42">
        <v>2705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42">
        <v>88</v>
      </c>
      <c r="M7" s="42">
        <v>30</v>
      </c>
      <c r="N7" s="74">
        <v>0</v>
      </c>
      <c r="O7" s="74">
        <v>0</v>
      </c>
      <c r="P7" s="74">
        <v>0</v>
      </c>
      <c r="Q7" s="74">
        <v>0</v>
      </c>
      <c r="R7" s="42">
        <f t="shared" si="0"/>
        <v>2823</v>
      </c>
      <c r="S7" s="39"/>
    </row>
    <row r="8" s="1" customFormat="1" spans="1:19">
      <c r="A8" s="42">
        <v>6</v>
      </c>
      <c r="B8" s="86" t="s">
        <v>26</v>
      </c>
      <c r="C8" s="42" t="s">
        <v>21</v>
      </c>
      <c r="D8" s="42">
        <v>2672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42">
        <v>88</v>
      </c>
      <c r="M8" s="42">
        <v>30</v>
      </c>
      <c r="N8" s="74">
        <v>0</v>
      </c>
      <c r="O8" s="74">
        <v>0</v>
      </c>
      <c r="P8" s="74">
        <v>0</v>
      </c>
      <c r="Q8" s="74">
        <v>0</v>
      </c>
      <c r="R8" s="42">
        <f t="shared" si="0"/>
        <v>2790</v>
      </c>
      <c r="S8" s="39"/>
    </row>
    <row r="9" s="1" customFormat="1" spans="1:19">
      <c r="A9" s="42">
        <v>7</v>
      </c>
      <c r="B9" s="88" t="s">
        <v>27</v>
      </c>
      <c r="C9" s="42" t="s">
        <v>21</v>
      </c>
      <c r="D9" s="42">
        <v>2822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42">
        <v>88</v>
      </c>
      <c r="M9" s="42">
        <v>30</v>
      </c>
      <c r="N9" s="74">
        <v>0</v>
      </c>
      <c r="O9" s="74">
        <v>0</v>
      </c>
      <c r="P9" s="74">
        <v>0</v>
      </c>
      <c r="Q9" s="74">
        <v>0</v>
      </c>
      <c r="R9" s="42">
        <f t="shared" si="0"/>
        <v>2940</v>
      </c>
      <c r="S9" s="39"/>
    </row>
    <row r="10" s="1" customFormat="1" spans="1:19">
      <c r="A10" s="42">
        <v>8</v>
      </c>
      <c r="B10" s="88" t="s">
        <v>28</v>
      </c>
      <c r="C10" s="42" t="s">
        <v>21</v>
      </c>
      <c r="D10" s="42">
        <v>2555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42">
        <v>88</v>
      </c>
      <c r="M10" s="42">
        <v>30</v>
      </c>
      <c r="N10" s="74">
        <v>0</v>
      </c>
      <c r="O10" s="74">
        <v>0</v>
      </c>
      <c r="P10" s="74">
        <v>0</v>
      </c>
      <c r="Q10" s="74">
        <v>0</v>
      </c>
      <c r="R10" s="42">
        <f t="shared" si="0"/>
        <v>2673</v>
      </c>
      <c r="S10" s="39"/>
    </row>
    <row r="11" s="1" customFormat="1" spans="1:19">
      <c r="A11" s="42">
        <v>9</v>
      </c>
      <c r="B11" s="88" t="s">
        <v>29</v>
      </c>
      <c r="C11" s="42" t="s">
        <v>21</v>
      </c>
      <c r="D11" s="42">
        <v>3006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42">
        <v>88</v>
      </c>
      <c r="M11" s="42">
        <v>30</v>
      </c>
      <c r="N11" s="74">
        <v>0</v>
      </c>
      <c r="O11" s="74">
        <v>0</v>
      </c>
      <c r="P11" s="74">
        <v>0</v>
      </c>
      <c r="Q11" s="74">
        <v>0</v>
      </c>
      <c r="R11" s="42">
        <f t="shared" si="0"/>
        <v>3124</v>
      </c>
      <c r="S11" s="39"/>
    </row>
    <row r="12" s="1" customFormat="1" spans="1:19">
      <c r="A12" s="42">
        <v>10</v>
      </c>
      <c r="B12" s="89" t="s">
        <v>30</v>
      </c>
      <c r="C12" s="90" t="s">
        <v>21</v>
      </c>
      <c r="D12" s="42">
        <v>2505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42">
        <v>88</v>
      </c>
      <c r="M12" s="42">
        <v>30</v>
      </c>
      <c r="N12" s="74">
        <v>0</v>
      </c>
      <c r="O12" s="74">
        <v>0</v>
      </c>
      <c r="P12" s="74">
        <v>0</v>
      </c>
      <c r="Q12" s="74">
        <v>0</v>
      </c>
      <c r="R12" s="42">
        <f t="shared" si="0"/>
        <v>2623</v>
      </c>
      <c r="S12" s="39"/>
    </row>
    <row r="13" s="1" customFormat="1" spans="1:19">
      <c r="A13" s="42">
        <v>11</v>
      </c>
      <c r="B13" s="88" t="s">
        <v>31</v>
      </c>
      <c r="C13" s="42" t="s">
        <v>21</v>
      </c>
      <c r="D13" s="42">
        <v>2722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42">
        <v>88</v>
      </c>
      <c r="M13" s="42">
        <v>30</v>
      </c>
      <c r="N13" s="74">
        <v>0</v>
      </c>
      <c r="O13" s="74">
        <v>0</v>
      </c>
      <c r="P13" s="74">
        <v>0</v>
      </c>
      <c r="Q13" s="74">
        <v>0</v>
      </c>
      <c r="R13" s="42">
        <f t="shared" si="0"/>
        <v>2840</v>
      </c>
      <c r="S13" s="39"/>
    </row>
    <row r="14" s="1" customFormat="1" spans="1:19">
      <c r="A14" s="42">
        <v>12</v>
      </c>
      <c r="B14" s="88" t="s">
        <v>32</v>
      </c>
      <c r="C14" s="42" t="s">
        <v>21</v>
      </c>
      <c r="D14" s="42">
        <v>2505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42">
        <v>88</v>
      </c>
      <c r="M14" s="42">
        <v>30</v>
      </c>
      <c r="N14" s="74">
        <v>0</v>
      </c>
      <c r="O14" s="74">
        <v>0</v>
      </c>
      <c r="P14" s="74">
        <v>0</v>
      </c>
      <c r="Q14" s="74">
        <v>0</v>
      </c>
      <c r="R14" s="42">
        <f t="shared" si="0"/>
        <v>2623</v>
      </c>
      <c r="S14" s="39"/>
    </row>
    <row r="15" s="1" customFormat="1" spans="1:19">
      <c r="A15" s="42">
        <v>13</v>
      </c>
      <c r="B15" s="88" t="s">
        <v>33</v>
      </c>
      <c r="C15" s="42" t="s">
        <v>21</v>
      </c>
      <c r="D15" s="42">
        <v>2505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42">
        <v>88</v>
      </c>
      <c r="M15" s="42">
        <v>30</v>
      </c>
      <c r="N15" s="74">
        <v>0</v>
      </c>
      <c r="O15" s="74">
        <v>0</v>
      </c>
      <c r="P15" s="74">
        <v>0</v>
      </c>
      <c r="Q15" s="74">
        <v>0</v>
      </c>
      <c r="R15" s="42">
        <f t="shared" si="0"/>
        <v>2623</v>
      </c>
      <c r="S15" s="39"/>
    </row>
    <row r="16" s="1" customFormat="1" spans="1:19">
      <c r="A16" s="42">
        <v>14</v>
      </c>
      <c r="B16" s="88" t="s">
        <v>34</v>
      </c>
      <c r="C16" s="42" t="s">
        <v>21</v>
      </c>
      <c r="D16" s="42">
        <v>2505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42">
        <v>88</v>
      </c>
      <c r="M16" s="42">
        <v>30</v>
      </c>
      <c r="N16" s="74">
        <v>0</v>
      </c>
      <c r="O16" s="74">
        <v>0</v>
      </c>
      <c r="P16" s="74">
        <v>0</v>
      </c>
      <c r="Q16" s="74">
        <v>0</v>
      </c>
      <c r="R16" s="42">
        <f t="shared" si="0"/>
        <v>2623</v>
      </c>
      <c r="S16" s="39"/>
    </row>
    <row r="17" s="1" customFormat="1" ht="30" customHeight="1" spans="1:19">
      <c r="A17" s="91" t="s">
        <v>35</v>
      </c>
      <c r="B17" s="92"/>
      <c r="C17" s="93"/>
      <c r="D17" s="27">
        <f>SUM(D3:D16)</f>
        <v>37623</v>
      </c>
      <c r="E17" s="27">
        <f>SUM(E3:E16)</f>
        <v>0</v>
      </c>
      <c r="F17" s="27">
        <f>SUM(F3:F16)</f>
        <v>0</v>
      </c>
      <c r="G17" s="27">
        <f>SUM(G3:G16)</f>
        <v>0</v>
      </c>
      <c r="H17" s="27">
        <f>SUM(H3:H16)</f>
        <v>0</v>
      </c>
      <c r="I17" s="27">
        <f>SUM(I3:I16)</f>
        <v>0</v>
      </c>
      <c r="J17" s="27">
        <f>SUM(J3:J16)</f>
        <v>0</v>
      </c>
      <c r="K17" s="27">
        <f>SUM(K3:K16)</f>
        <v>0</v>
      </c>
      <c r="L17" s="27">
        <f>SUM(L3:L16)</f>
        <v>1232</v>
      </c>
      <c r="M17" s="27">
        <f>SUM(M3:M16)</f>
        <v>420</v>
      </c>
      <c r="N17" s="27">
        <f>SUM(N3:N16)</f>
        <v>0</v>
      </c>
      <c r="O17" s="27">
        <f>SUM(O3:O16)</f>
        <v>0</v>
      </c>
      <c r="P17" s="27">
        <f>SUM(P3:P16)</f>
        <v>0</v>
      </c>
      <c r="Q17" s="27">
        <f>SUM(Q3:Q16)</f>
        <v>0</v>
      </c>
      <c r="R17" s="27">
        <f>SUM(R3:R16)</f>
        <v>39275</v>
      </c>
      <c r="S17" s="104"/>
    </row>
    <row r="18" s="1" customFormat="1" ht="46" customHeight="1" spans="1:19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8"/>
    </row>
    <row r="19" s="1" customFormat="1" ht="46" customHeight="1" spans="1:19">
      <c r="A19" s="27" t="s">
        <v>1</v>
      </c>
      <c r="B19" s="27" t="s">
        <v>2</v>
      </c>
      <c r="C19" s="27" t="s">
        <v>3</v>
      </c>
      <c r="D19" s="27" t="s">
        <v>4</v>
      </c>
      <c r="E19" s="85" t="s">
        <v>5</v>
      </c>
      <c r="F19" s="85" t="s">
        <v>6</v>
      </c>
      <c r="G19" s="85" t="s">
        <v>7</v>
      </c>
      <c r="H19" s="85" t="s">
        <v>8</v>
      </c>
      <c r="I19" s="85" t="s">
        <v>9</v>
      </c>
      <c r="J19" s="85" t="s">
        <v>10</v>
      </c>
      <c r="K19" s="103" t="s">
        <v>11</v>
      </c>
      <c r="L19" s="103" t="s">
        <v>12</v>
      </c>
      <c r="M19" s="103" t="s">
        <v>13</v>
      </c>
      <c r="N19" s="74" t="s">
        <v>14</v>
      </c>
      <c r="O19" s="74" t="s">
        <v>15</v>
      </c>
      <c r="P19" s="74" t="s">
        <v>16</v>
      </c>
      <c r="Q19" s="74" t="s">
        <v>17</v>
      </c>
      <c r="R19" s="103" t="s">
        <v>18</v>
      </c>
      <c r="S19" s="42" t="s">
        <v>19</v>
      </c>
    </row>
    <row r="20" s="1" customFormat="1" spans="1:19">
      <c r="A20" s="42">
        <v>1</v>
      </c>
      <c r="B20" s="27" t="s">
        <v>37</v>
      </c>
      <c r="C20" s="42" t="s">
        <v>38</v>
      </c>
      <c r="D20" s="42">
        <v>3979</v>
      </c>
      <c r="E20" s="85">
        <v>4999</v>
      </c>
      <c r="F20" s="85">
        <v>799.84</v>
      </c>
      <c r="G20" s="85">
        <v>25</v>
      </c>
      <c r="H20" s="85">
        <v>64.99</v>
      </c>
      <c r="I20" s="85">
        <v>409.92</v>
      </c>
      <c r="J20" s="85">
        <v>5</v>
      </c>
      <c r="K20" s="42">
        <f>SUM(F20:J20)</f>
        <v>1304.75</v>
      </c>
      <c r="L20" s="42">
        <v>88</v>
      </c>
      <c r="M20" s="42">
        <v>30</v>
      </c>
      <c r="N20" s="42" t="s">
        <v>39</v>
      </c>
      <c r="O20" s="42">
        <v>75.47</v>
      </c>
      <c r="P20" s="42">
        <v>0</v>
      </c>
      <c r="Q20" s="42">
        <v>0</v>
      </c>
      <c r="R20" s="42">
        <f>D20+K20+L20+M20+O20+P20+Q20</f>
        <v>5477.22</v>
      </c>
      <c r="S20" s="39"/>
    </row>
    <row r="21" s="1" customFormat="1" spans="1:19">
      <c r="A21" s="42">
        <v>2</v>
      </c>
      <c r="B21" s="27" t="s">
        <v>40</v>
      </c>
      <c r="C21" s="42" t="s">
        <v>38</v>
      </c>
      <c r="D21" s="42">
        <v>3079</v>
      </c>
      <c r="E21" s="85">
        <v>4999</v>
      </c>
      <c r="F21" s="85">
        <v>799.84</v>
      </c>
      <c r="G21" s="85">
        <v>25</v>
      </c>
      <c r="H21" s="85">
        <v>64.99</v>
      </c>
      <c r="I21" s="85">
        <v>409.92</v>
      </c>
      <c r="J21" s="85">
        <v>5</v>
      </c>
      <c r="K21" s="42">
        <f t="shared" ref="K21:K30" si="1">SUM(F21:J21)</f>
        <v>1304.75</v>
      </c>
      <c r="L21" s="42">
        <v>88</v>
      </c>
      <c r="M21" s="42">
        <v>30</v>
      </c>
      <c r="N21" s="42" t="s">
        <v>39</v>
      </c>
      <c r="O21" s="42">
        <v>75.47</v>
      </c>
      <c r="P21" s="42">
        <v>0</v>
      </c>
      <c r="Q21" s="42">
        <v>0</v>
      </c>
      <c r="R21" s="42">
        <f t="shared" ref="R21:R31" si="2">D21+K21+L21+M21+O21+P21+Q21</f>
        <v>4577.22</v>
      </c>
      <c r="S21" s="39"/>
    </row>
    <row r="22" s="1" customFormat="1" spans="1:19">
      <c r="A22" s="42">
        <v>3</v>
      </c>
      <c r="B22" s="27" t="s">
        <v>41</v>
      </c>
      <c r="C22" s="42" t="s">
        <v>38</v>
      </c>
      <c r="D22" s="42">
        <v>3078</v>
      </c>
      <c r="E22" s="85">
        <v>4999</v>
      </c>
      <c r="F22" s="85">
        <v>799.84</v>
      </c>
      <c r="G22" s="85">
        <v>25</v>
      </c>
      <c r="H22" s="85">
        <v>64.99</v>
      </c>
      <c r="I22" s="85">
        <v>409.92</v>
      </c>
      <c r="J22" s="85">
        <v>5</v>
      </c>
      <c r="K22" s="42">
        <f t="shared" si="1"/>
        <v>1304.75</v>
      </c>
      <c r="L22" s="42">
        <v>88</v>
      </c>
      <c r="M22" s="42">
        <v>30</v>
      </c>
      <c r="N22" s="42" t="s">
        <v>39</v>
      </c>
      <c r="O22" s="42">
        <v>75.47</v>
      </c>
      <c r="P22" s="42">
        <v>0</v>
      </c>
      <c r="Q22" s="42">
        <v>0</v>
      </c>
      <c r="R22" s="42">
        <f t="shared" si="2"/>
        <v>4576.22</v>
      </c>
      <c r="S22" s="39"/>
    </row>
    <row r="23" s="1" customFormat="1" spans="1:19">
      <c r="A23" s="42">
        <v>4</v>
      </c>
      <c r="B23" s="42" t="s">
        <v>42</v>
      </c>
      <c r="C23" s="42" t="s">
        <v>38</v>
      </c>
      <c r="D23" s="42">
        <v>3079</v>
      </c>
      <c r="E23" s="85">
        <v>4999</v>
      </c>
      <c r="F23" s="85">
        <v>799.84</v>
      </c>
      <c r="G23" s="85">
        <v>25</v>
      </c>
      <c r="H23" s="85">
        <v>64.99</v>
      </c>
      <c r="I23" s="85">
        <v>409.92</v>
      </c>
      <c r="J23" s="85">
        <v>5</v>
      </c>
      <c r="K23" s="42">
        <f t="shared" si="1"/>
        <v>1304.75</v>
      </c>
      <c r="L23" s="42">
        <v>88</v>
      </c>
      <c r="M23" s="42">
        <v>30</v>
      </c>
      <c r="N23" s="42" t="s">
        <v>39</v>
      </c>
      <c r="O23" s="42">
        <v>75.47</v>
      </c>
      <c r="P23" s="42">
        <v>0</v>
      </c>
      <c r="Q23" s="42">
        <v>0</v>
      </c>
      <c r="R23" s="42">
        <f t="shared" si="2"/>
        <v>4577.22</v>
      </c>
      <c r="S23" s="39"/>
    </row>
    <row r="24" s="1" customFormat="1" spans="1:19">
      <c r="A24" s="42">
        <v>5</v>
      </c>
      <c r="B24" s="42" t="s">
        <v>43</v>
      </c>
      <c r="C24" s="42" t="s">
        <v>38</v>
      </c>
      <c r="D24" s="42">
        <v>3179</v>
      </c>
      <c r="E24" s="85">
        <v>4999</v>
      </c>
      <c r="F24" s="85">
        <v>799.84</v>
      </c>
      <c r="G24" s="85">
        <v>25</v>
      </c>
      <c r="H24" s="85">
        <v>64.99</v>
      </c>
      <c r="I24" s="85">
        <v>409.92</v>
      </c>
      <c r="J24" s="85">
        <v>5</v>
      </c>
      <c r="K24" s="42">
        <f t="shared" si="1"/>
        <v>1304.75</v>
      </c>
      <c r="L24" s="42">
        <v>88</v>
      </c>
      <c r="M24" s="42">
        <v>30</v>
      </c>
      <c r="N24" s="42" t="s">
        <v>39</v>
      </c>
      <c r="O24" s="42">
        <v>75.47</v>
      </c>
      <c r="P24" s="42">
        <v>0</v>
      </c>
      <c r="Q24" s="42">
        <v>0</v>
      </c>
      <c r="R24" s="42">
        <f t="shared" si="2"/>
        <v>4677.22</v>
      </c>
      <c r="S24" s="39"/>
    </row>
    <row r="25" s="1" customFormat="1" spans="1:19">
      <c r="A25" s="42">
        <v>6</v>
      </c>
      <c r="B25" s="27" t="s">
        <v>44</v>
      </c>
      <c r="C25" s="42" t="s">
        <v>38</v>
      </c>
      <c r="D25" s="42">
        <v>3179</v>
      </c>
      <c r="E25" s="85">
        <v>4999</v>
      </c>
      <c r="F25" s="85">
        <v>799.84</v>
      </c>
      <c r="G25" s="85">
        <v>25</v>
      </c>
      <c r="H25" s="85">
        <v>64.99</v>
      </c>
      <c r="I25" s="85">
        <v>409.92</v>
      </c>
      <c r="J25" s="85">
        <v>5</v>
      </c>
      <c r="K25" s="42">
        <f t="shared" si="1"/>
        <v>1304.75</v>
      </c>
      <c r="L25" s="42">
        <v>88</v>
      </c>
      <c r="M25" s="42">
        <v>30</v>
      </c>
      <c r="N25" s="42" t="s">
        <v>39</v>
      </c>
      <c r="O25" s="42">
        <v>75.47</v>
      </c>
      <c r="P25" s="42">
        <v>0</v>
      </c>
      <c r="Q25" s="42">
        <v>0</v>
      </c>
      <c r="R25" s="42">
        <f t="shared" si="2"/>
        <v>4677.22</v>
      </c>
      <c r="S25" s="39"/>
    </row>
    <row r="26" s="1" customFormat="1" spans="1:19">
      <c r="A26" s="42">
        <v>7</v>
      </c>
      <c r="B26" s="27" t="s">
        <v>45</v>
      </c>
      <c r="C26" s="42" t="s">
        <v>38</v>
      </c>
      <c r="D26" s="42">
        <v>4129</v>
      </c>
      <c r="E26" s="85">
        <v>4999</v>
      </c>
      <c r="F26" s="85">
        <v>799.84</v>
      </c>
      <c r="G26" s="85">
        <v>25</v>
      </c>
      <c r="H26" s="85">
        <v>64.99</v>
      </c>
      <c r="I26" s="85">
        <v>409.92</v>
      </c>
      <c r="J26" s="85">
        <v>5</v>
      </c>
      <c r="K26" s="42">
        <f t="shared" si="1"/>
        <v>1304.75</v>
      </c>
      <c r="L26" s="42">
        <v>88</v>
      </c>
      <c r="M26" s="42">
        <v>30</v>
      </c>
      <c r="N26" s="42" t="s">
        <v>39</v>
      </c>
      <c r="O26" s="42">
        <v>75.47</v>
      </c>
      <c r="P26" s="42">
        <v>0</v>
      </c>
      <c r="Q26" s="42">
        <v>0</v>
      </c>
      <c r="R26" s="42">
        <f t="shared" si="2"/>
        <v>5627.22</v>
      </c>
      <c r="S26" s="39"/>
    </row>
    <row r="27" s="1" customFormat="1" spans="1:19">
      <c r="A27" s="42">
        <v>8</v>
      </c>
      <c r="B27" s="42" t="s">
        <v>46</v>
      </c>
      <c r="C27" s="42" t="s">
        <v>38</v>
      </c>
      <c r="D27" s="42">
        <v>3079</v>
      </c>
      <c r="E27" s="85">
        <v>4999</v>
      </c>
      <c r="F27" s="85">
        <v>799.84</v>
      </c>
      <c r="G27" s="85">
        <v>25</v>
      </c>
      <c r="H27" s="85">
        <v>64.99</v>
      </c>
      <c r="I27" s="85">
        <v>409.92</v>
      </c>
      <c r="J27" s="85">
        <v>5</v>
      </c>
      <c r="K27" s="42">
        <f t="shared" si="1"/>
        <v>1304.75</v>
      </c>
      <c r="L27" s="42">
        <v>88</v>
      </c>
      <c r="M27" s="42">
        <v>30</v>
      </c>
      <c r="N27" s="42" t="s">
        <v>39</v>
      </c>
      <c r="O27" s="42">
        <v>75.47</v>
      </c>
      <c r="P27" s="42">
        <v>0</v>
      </c>
      <c r="Q27" s="42">
        <v>0</v>
      </c>
      <c r="R27" s="42">
        <f t="shared" si="2"/>
        <v>4577.22</v>
      </c>
      <c r="S27" s="39"/>
    </row>
    <row r="28" s="1" customFormat="1" spans="1:19">
      <c r="A28" s="42">
        <v>9</v>
      </c>
      <c r="B28" s="27" t="s">
        <v>47</v>
      </c>
      <c r="C28" s="42" t="s">
        <v>38</v>
      </c>
      <c r="D28" s="42">
        <v>3079</v>
      </c>
      <c r="E28" s="85">
        <v>4999</v>
      </c>
      <c r="F28" s="85">
        <v>799.84</v>
      </c>
      <c r="G28" s="85">
        <v>25</v>
      </c>
      <c r="H28" s="85">
        <v>64.99</v>
      </c>
      <c r="I28" s="85">
        <v>409.92</v>
      </c>
      <c r="J28" s="85">
        <v>5</v>
      </c>
      <c r="K28" s="42">
        <f t="shared" si="1"/>
        <v>1304.75</v>
      </c>
      <c r="L28" s="42">
        <v>88</v>
      </c>
      <c r="M28" s="42">
        <v>30</v>
      </c>
      <c r="N28" s="42" t="s">
        <v>39</v>
      </c>
      <c r="O28" s="42">
        <v>75.47</v>
      </c>
      <c r="P28" s="42">
        <v>0</v>
      </c>
      <c r="Q28" s="42">
        <v>0</v>
      </c>
      <c r="R28" s="42">
        <f t="shared" si="2"/>
        <v>4577.22</v>
      </c>
      <c r="S28" s="39"/>
    </row>
    <row r="29" s="1" customFormat="1" spans="1:19">
      <c r="A29" s="42">
        <v>10</v>
      </c>
      <c r="B29" s="42" t="s">
        <v>48</v>
      </c>
      <c r="C29" s="42" t="s">
        <v>38</v>
      </c>
      <c r="D29" s="42">
        <v>3179</v>
      </c>
      <c r="E29" s="85">
        <v>4999</v>
      </c>
      <c r="F29" s="85">
        <v>799.84</v>
      </c>
      <c r="G29" s="85">
        <v>25</v>
      </c>
      <c r="H29" s="85">
        <v>64.99</v>
      </c>
      <c r="I29" s="85">
        <v>409.92</v>
      </c>
      <c r="J29" s="85">
        <v>5</v>
      </c>
      <c r="K29" s="42">
        <f t="shared" si="1"/>
        <v>1304.75</v>
      </c>
      <c r="L29" s="42">
        <v>88</v>
      </c>
      <c r="M29" s="42">
        <v>30</v>
      </c>
      <c r="N29" s="42" t="s">
        <v>39</v>
      </c>
      <c r="O29" s="42">
        <v>75.47</v>
      </c>
      <c r="P29" s="42">
        <v>0</v>
      </c>
      <c r="Q29" s="42">
        <v>0</v>
      </c>
      <c r="R29" s="42">
        <f t="shared" si="2"/>
        <v>4677.22</v>
      </c>
      <c r="S29" s="39"/>
    </row>
    <row r="30" s="1" customFormat="1" spans="1:19">
      <c r="A30" s="42">
        <v>11</v>
      </c>
      <c r="B30" s="94" t="s">
        <v>49</v>
      </c>
      <c r="C30" s="42" t="s">
        <v>38</v>
      </c>
      <c r="D30" s="42">
        <v>2879</v>
      </c>
      <c r="E30" s="85">
        <v>4999</v>
      </c>
      <c r="F30" s="85">
        <v>799.84</v>
      </c>
      <c r="G30" s="85">
        <v>25</v>
      </c>
      <c r="H30" s="85">
        <v>64.99</v>
      </c>
      <c r="I30" s="85">
        <v>409.92</v>
      </c>
      <c r="J30" s="85">
        <v>5</v>
      </c>
      <c r="K30" s="42">
        <f t="shared" si="1"/>
        <v>1304.75</v>
      </c>
      <c r="L30" s="42">
        <v>88</v>
      </c>
      <c r="M30" s="42">
        <v>30</v>
      </c>
      <c r="N30" s="42" t="s">
        <v>50</v>
      </c>
      <c r="O30" s="42">
        <v>0</v>
      </c>
      <c r="P30" s="42">
        <v>889.83</v>
      </c>
      <c r="Q30" s="42">
        <v>414.92</v>
      </c>
      <c r="R30" s="42">
        <f t="shared" si="2"/>
        <v>5606.5</v>
      </c>
      <c r="S30" s="39"/>
    </row>
    <row r="31" s="1" customFormat="1" spans="1:19">
      <c r="A31" s="95">
        <v>12</v>
      </c>
      <c r="B31" s="96" t="s">
        <v>51</v>
      </c>
      <c r="C31" s="42" t="s">
        <v>38</v>
      </c>
      <c r="D31" s="42">
        <v>2623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42">
        <f>SUM(F31:J31)</f>
        <v>0</v>
      </c>
      <c r="L31" s="42">
        <v>88</v>
      </c>
      <c r="M31" s="42">
        <v>30</v>
      </c>
      <c r="N31" s="42" t="s">
        <v>39</v>
      </c>
      <c r="O31" s="42">
        <v>0</v>
      </c>
      <c r="P31" s="42">
        <v>0</v>
      </c>
      <c r="Q31" s="42">
        <v>0</v>
      </c>
      <c r="R31" s="42">
        <f t="shared" si="2"/>
        <v>2741</v>
      </c>
      <c r="S31" s="39"/>
    </row>
    <row r="32" s="1" customFormat="1" ht="25" customHeight="1" spans="1:19">
      <c r="A32" s="95" t="s">
        <v>35</v>
      </c>
      <c r="B32" s="96"/>
      <c r="C32" s="97"/>
      <c r="D32" s="27">
        <f>SUM(D20:D31)</f>
        <v>38541</v>
      </c>
      <c r="E32" s="27">
        <f t="shared" ref="E32:R32" si="3">SUM(E20:E31)</f>
        <v>54989</v>
      </c>
      <c r="F32" s="27">
        <f t="shared" si="3"/>
        <v>8798.24</v>
      </c>
      <c r="G32" s="27">
        <f t="shared" si="3"/>
        <v>275</v>
      </c>
      <c r="H32" s="27">
        <f t="shared" si="3"/>
        <v>714.89</v>
      </c>
      <c r="I32" s="27">
        <f t="shared" si="3"/>
        <v>4509.12</v>
      </c>
      <c r="J32" s="27">
        <f t="shared" si="3"/>
        <v>55</v>
      </c>
      <c r="K32" s="27">
        <f t="shared" si="3"/>
        <v>14352.25</v>
      </c>
      <c r="L32" s="27">
        <f t="shared" si="3"/>
        <v>1056</v>
      </c>
      <c r="M32" s="27">
        <f t="shared" si="3"/>
        <v>360</v>
      </c>
      <c r="N32" s="27">
        <f t="shared" si="3"/>
        <v>0</v>
      </c>
      <c r="O32" s="27">
        <f t="shared" si="3"/>
        <v>754.7</v>
      </c>
      <c r="P32" s="27">
        <f t="shared" si="3"/>
        <v>889.83</v>
      </c>
      <c r="Q32" s="27">
        <f t="shared" si="3"/>
        <v>414.92</v>
      </c>
      <c r="R32" s="27">
        <f t="shared" si="3"/>
        <v>56368.7</v>
      </c>
      <c r="S32" s="105"/>
    </row>
    <row r="33" s="1" customFormat="1" ht="25" customHeight="1" spans="1:19">
      <c r="A33" s="98" t="s">
        <v>52</v>
      </c>
      <c r="B33" s="99"/>
      <c r="C33" s="100"/>
      <c r="D33" s="101">
        <f>D17+D32</f>
        <v>76164</v>
      </c>
      <c r="E33" s="101">
        <f>E17+E32</f>
        <v>54989</v>
      </c>
      <c r="F33" s="101">
        <f>F17+F32</f>
        <v>8798.24</v>
      </c>
      <c r="G33" s="101">
        <f>G17+G32</f>
        <v>275</v>
      </c>
      <c r="H33" s="101">
        <f>H17+H32</f>
        <v>714.89</v>
      </c>
      <c r="I33" s="101">
        <f>I17+I32</f>
        <v>4509.12</v>
      </c>
      <c r="J33" s="101">
        <f>J17+J32</f>
        <v>55</v>
      </c>
      <c r="K33" s="101">
        <f>K17+K32</f>
        <v>14352.25</v>
      </c>
      <c r="L33" s="101">
        <f>L17+L32</f>
        <v>2288</v>
      </c>
      <c r="M33" s="101">
        <f>M17+M32</f>
        <v>780</v>
      </c>
      <c r="N33" s="101">
        <f>N17+N32</f>
        <v>0</v>
      </c>
      <c r="O33" s="101">
        <f>O17+O32</f>
        <v>754.7</v>
      </c>
      <c r="P33" s="101">
        <f>P17+P32</f>
        <v>889.83</v>
      </c>
      <c r="Q33" s="101">
        <f>Q17+Q32</f>
        <v>414.92</v>
      </c>
      <c r="R33" s="101">
        <f>R17+R32</f>
        <v>95643.7</v>
      </c>
      <c r="S33" s="106"/>
    </row>
  </sheetData>
  <mergeCells count="5">
    <mergeCell ref="A1:S1"/>
    <mergeCell ref="A17:C17"/>
    <mergeCell ref="A18:S18"/>
    <mergeCell ref="A32:C32"/>
    <mergeCell ref="A33:C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B20" workbookViewId="0">
      <selection activeCell="K37" sqref="K37"/>
    </sheetView>
  </sheetViews>
  <sheetFormatPr defaultColWidth="9" defaultRowHeight="17.4"/>
  <cols>
    <col min="1" max="1" width="9.90740740740741" style="46"/>
    <col min="2" max="2" width="18.1111111111111" style="46" customWidth="1"/>
    <col min="3" max="3" width="11.4351851851852" style="46" customWidth="1"/>
    <col min="4" max="4" width="9.18518518518519" style="46" customWidth="1"/>
    <col min="5" max="7" width="8.33333333333333" style="46" customWidth="1"/>
    <col min="8" max="8" width="8.33333333333333" style="47" customWidth="1"/>
    <col min="9" max="9" width="8.33333333333333" style="46" customWidth="1"/>
    <col min="10" max="10" width="10.8888888888889" style="46" customWidth="1"/>
    <col min="11" max="11" width="13.1296296296296" style="46" customWidth="1"/>
    <col min="12" max="12" width="14.7777777777778" style="46" customWidth="1"/>
    <col min="13" max="14" width="13.1296296296296" style="46" customWidth="1"/>
    <col min="15" max="15" width="11.5" style="46" customWidth="1"/>
    <col min="16" max="16" width="9.90740740740741" style="46"/>
    <col min="17" max="16381" width="9.90740740740741" style="1"/>
    <col min="16382" max="16384" width="9" style="1"/>
  </cols>
  <sheetData>
    <row r="1" s="1" customFormat="1" ht="37" customHeight="1" spans="1:16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70"/>
    </row>
    <row r="2" s="1" customFormat="1" ht="48" customHeight="1" spans="1:16">
      <c r="A2" s="49" t="s">
        <v>1</v>
      </c>
      <c r="B2" s="49" t="s">
        <v>2</v>
      </c>
      <c r="C2" s="49" t="s">
        <v>3</v>
      </c>
      <c r="D2" s="49" t="s">
        <v>4</v>
      </c>
      <c r="E2" s="50" t="s">
        <v>5</v>
      </c>
      <c r="F2" s="50" t="s">
        <v>53</v>
      </c>
      <c r="G2" s="50" t="s">
        <v>54</v>
      </c>
      <c r="H2" s="50" t="s">
        <v>55</v>
      </c>
      <c r="I2" s="50" t="s">
        <v>56</v>
      </c>
      <c r="J2" s="71" t="s">
        <v>57</v>
      </c>
      <c r="K2" s="72" t="s">
        <v>14</v>
      </c>
      <c r="L2" s="72" t="s">
        <v>15</v>
      </c>
      <c r="M2" s="72" t="s">
        <v>16</v>
      </c>
      <c r="N2" s="72" t="s">
        <v>17</v>
      </c>
      <c r="O2" s="49" t="s">
        <v>58</v>
      </c>
      <c r="P2" s="49" t="s">
        <v>19</v>
      </c>
    </row>
    <row r="3" s="1" customFormat="1" spans="1:16">
      <c r="A3" s="51">
        <v>1</v>
      </c>
      <c r="B3" s="52" t="s">
        <v>20</v>
      </c>
      <c r="C3" s="51" t="s">
        <v>21</v>
      </c>
      <c r="D3" s="51">
        <v>2672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73">
        <v>0</v>
      </c>
      <c r="K3" s="74">
        <v>0</v>
      </c>
      <c r="L3" s="74">
        <v>0</v>
      </c>
      <c r="M3" s="74">
        <v>0</v>
      </c>
      <c r="N3" s="74">
        <v>0</v>
      </c>
      <c r="O3" s="51">
        <f>D3-J3-L3</f>
        <v>2672</v>
      </c>
      <c r="P3" s="75"/>
    </row>
    <row r="4" s="1" customFormat="1" spans="1:16">
      <c r="A4" s="51">
        <v>2</v>
      </c>
      <c r="B4" s="52" t="s">
        <v>22</v>
      </c>
      <c r="C4" s="51" t="s">
        <v>21</v>
      </c>
      <c r="D4" s="51">
        <v>2872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74">
        <v>0</v>
      </c>
      <c r="L4" s="74">
        <v>0</v>
      </c>
      <c r="M4" s="74">
        <v>0</v>
      </c>
      <c r="N4" s="74">
        <v>0</v>
      </c>
      <c r="O4" s="51">
        <f t="shared" ref="O4:O16" si="0">D4-J4-L4</f>
        <v>2872</v>
      </c>
      <c r="P4" s="75"/>
    </row>
    <row r="5" s="1" customFormat="1" spans="1:16">
      <c r="A5" s="51">
        <v>3</v>
      </c>
      <c r="B5" s="54" t="s">
        <v>23</v>
      </c>
      <c r="C5" s="51" t="s">
        <v>21</v>
      </c>
      <c r="D5" s="51">
        <v>2872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74">
        <v>0</v>
      </c>
      <c r="L5" s="74">
        <v>0</v>
      </c>
      <c r="M5" s="74">
        <v>0</v>
      </c>
      <c r="N5" s="74">
        <v>0</v>
      </c>
      <c r="O5" s="51">
        <f t="shared" si="0"/>
        <v>2872</v>
      </c>
      <c r="P5" s="75"/>
    </row>
    <row r="6" s="1" customFormat="1" spans="1:16">
      <c r="A6" s="51">
        <v>4</v>
      </c>
      <c r="B6" s="52" t="s">
        <v>24</v>
      </c>
      <c r="C6" s="51" t="s">
        <v>21</v>
      </c>
      <c r="D6" s="51">
        <v>2705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74">
        <v>0</v>
      </c>
      <c r="L6" s="74">
        <v>0</v>
      </c>
      <c r="M6" s="74">
        <v>0</v>
      </c>
      <c r="N6" s="74">
        <v>0</v>
      </c>
      <c r="O6" s="51">
        <f t="shared" si="0"/>
        <v>2705</v>
      </c>
      <c r="P6" s="75"/>
    </row>
    <row r="7" s="1" customFormat="1" spans="1:16">
      <c r="A7" s="51">
        <v>5</v>
      </c>
      <c r="B7" s="52" t="s">
        <v>25</v>
      </c>
      <c r="C7" s="51" t="s">
        <v>21</v>
      </c>
      <c r="D7" s="51">
        <v>2705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74">
        <v>0</v>
      </c>
      <c r="L7" s="74">
        <v>0</v>
      </c>
      <c r="M7" s="74">
        <v>0</v>
      </c>
      <c r="N7" s="74">
        <v>0</v>
      </c>
      <c r="O7" s="51">
        <f t="shared" si="0"/>
        <v>2705</v>
      </c>
      <c r="P7" s="75"/>
    </row>
    <row r="8" s="1" customFormat="1" spans="1:16">
      <c r="A8" s="51">
        <v>6</v>
      </c>
      <c r="B8" s="52" t="s">
        <v>26</v>
      </c>
      <c r="C8" s="51" t="s">
        <v>21</v>
      </c>
      <c r="D8" s="51">
        <v>2672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74">
        <v>0</v>
      </c>
      <c r="L8" s="74">
        <v>0</v>
      </c>
      <c r="M8" s="74">
        <v>0</v>
      </c>
      <c r="N8" s="74">
        <v>0</v>
      </c>
      <c r="O8" s="51">
        <f t="shared" si="0"/>
        <v>2672</v>
      </c>
      <c r="P8" s="75"/>
    </row>
    <row r="9" s="1" customFormat="1" spans="1:16">
      <c r="A9" s="51">
        <v>7</v>
      </c>
      <c r="B9" s="55" t="s">
        <v>27</v>
      </c>
      <c r="C9" s="51" t="s">
        <v>21</v>
      </c>
      <c r="D9" s="51">
        <v>2822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74">
        <v>0</v>
      </c>
      <c r="L9" s="74">
        <v>0</v>
      </c>
      <c r="M9" s="74">
        <v>0</v>
      </c>
      <c r="N9" s="74">
        <v>0</v>
      </c>
      <c r="O9" s="51">
        <f t="shared" si="0"/>
        <v>2822</v>
      </c>
      <c r="P9" s="75"/>
    </row>
    <row r="10" s="1" customFormat="1" spans="1:16">
      <c r="A10" s="51">
        <v>8</v>
      </c>
      <c r="B10" s="55" t="s">
        <v>28</v>
      </c>
      <c r="C10" s="51" t="s">
        <v>21</v>
      </c>
      <c r="D10" s="51">
        <v>2555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74">
        <v>0</v>
      </c>
      <c r="L10" s="74">
        <v>0</v>
      </c>
      <c r="M10" s="74">
        <v>0</v>
      </c>
      <c r="N10" s="74">
        <v>0</v>
      </c>
      <c r="O10" s="51">
        <f t="shared" si="0"/>
        <v>2555</v>
      </c>
      <c r="P10" s="75"/>
    </row>
    <row r="11" s="1" customFormat="1" spans="1:16">
      <c r="A11" s="51">
        <v>9</v>
      </c>
      <c r="B11" s="55" t="s">
        <v>29</v>
      </c>
      <c r="C11" s="51" t="s">
        <v>21</v>
      </c>
      <c r="D11" s="51">
        <v>3006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74">
        <v>0</v>
      </c>
      <c r="L11" s="74">
        <v>0</v>
      </c>
      <c r="M11" s="74">
        <v>0</v>
      </c>
      <c r="N11" s="74">
        <v>0</v>
      </c>
      <c r="O11" s="51">
        <f t="shared" si="0"/>
        <v>3006</v>
      </c>
      <c r="P11" s="75"/>
    </row>
    <row r="12" s="1" customFormat="1" spans="1:16">
      <c r="A12" s="51">
        <v>10</v>
      </c>
      <c r="B12" s="56" t="s">
        <v>30</v>
      </c>
      <c r="C12" s="57" t="s">
        <v>21</v>
      </c>
      <c r="D12" s="51">
        <v>2505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74">
        <v>0</v>
      </c>
      <c r="L12" s="74">
        <v>0</v>
      </c>
      <c r="M12" s="74">
        <v>0</v>
      </c>
      <c r="N12" s="74">
        <v>0</v>
      </c>
      <c r="O12" s="51">
        <f t="shared" si="0"/>
        <v>2505</v>
      </c>
      <c r="P12" s="75"/>
    </row>
    <row r="13" s="1" customFormat="1" spans="1:16">
      <c r="A13" s="51">
        <v>11</v>
      </c>
      <c r="B13" s="55" t="s">
        <v>31</v>
      </c>
      <c r="C13" s="51" t="s">
        <v>21</v>
      </c>
      <c r="D13" s="51">
        <v>2722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74">
        <v>0</v>
      </c>
      <c r="L13" s="74">
        <v>0</v>
      </c>
      <c r="M13" s="74">
        <v>0</v>
      </c>
      <c r="N13" s="74">
        <v>0</v>
      </c>
      <c r="O13" s="51">
        <f t="shared" si="0"/>
        <v>2722</v>
      </c>
      <c r="P13" s="75"/>
    </row>
    <row r="14" s="1" customFormat="1" spans="1:16">
      <c r="A14" s="51">
        <v>12</v>
      </c>
      <c r="B14" s="55" t="s">
        <v>32</v>
      </c>
      <c r="C14" s="51" t="s">
        <v>21</v>
      </c>
      <c r="D14" s="51">
        <v>2505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74">
        <v>0</v>
      </c>
      <c r="L14" s="74">
        <v>0</v>
      </c>
      <c r="M14" s="74">
        <v>0</v>
      </c>
      <c r="N14" s="74">
        <v>0</v>
      </c>
      <c r="O14" s="51">
        <f t="shared" si="0"/>
        <v>2505</v>
      </c>
      <c r="P14" s="75"/>
    </row>
    <row r="15" s="1" customFormat="1" spans="1:16">
      <c r="A15" s="51">
        <v>13</v>
      </c>
      <c r="B15" s="55" t="s">
        <v>33</v>
      </c>
      <c r="C15" s="51" t="s">
        <v>21</v>
      </c>
      <c r="D15" s="51">
        <v>2505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74">
        <v>0</v>
      </c>
      <c r="L15" s="74">
        <v>0</v>
      </c>
      <c r="M15" s="74">
        <v>0</v>
      </c>
      <c r="N15" s="74">
        <v>0</v>
      </c>
      <c r="O15" s="51">
        <f t="shared" si="0"/>
        <v>2505</v>
      </c>
      <c r="P15" s="75"/>
    </row>
    <row r="16" s="1" customFormat="1" spans="1:16">
      <c r="A16" s="51">
        <v>14</v>
      </c>
      <c r="B16" s="55" t="s">
        <v>34</v>
      </c>
      <c r="C16" s="51" t="s">
        <v>21</v>
      </c>
      <c r="D16" s="51">
        <v>2505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74">
        <v>0</v>
      </c>
      <c r="L16" s="74">
        <v>0</v>
      </c>
      <c r="M16" s="74">
        <v>0</v>
      </c>
      <c r="N16" s="74">
        <v>0</v>
      </c>
      <c r="O16" s="51">
        <f t="shared" si="0"/>
        <v>2505</v>
      </c>
      <c r="P16" s="75"/>
    </row>
    <row r="17" s="1" customFormat="1" ht="30" customHeight="1" spans="1:16">
      <c r="A17" s="58" t="s">
        <v>35</v>
      </c>
      <c r="B17" s="59"/>
      <c r="C17" s="60"/>
      <c r="D17" s="49">
        <f>SUM(D3:D16)</f>
        <v>37623</v>
      </c>
      <c r="E17" s="49">
        <f>SUM(E3:E16)</f>
        <v>0</v>
      </c>
      <c r="F17" s="49">
        <f>SUM(F3:F16)</f>
        <v>0</v>
      </c>
      <c r="G17" s="49">
        <f>SUM(G3:G16)</f>
        <v>0</v>
      </c>
      <c r="H17" s="49">
        <f>SUM(H3:H16)</f>
        <v>0</v>
      </c>
      <c r="I17" s="49">
        <f>SUM(I3:I16)</f>
        <v>0</v>
      </c>
      <c r="J17" s="49">
        <f>SUM(J3:J16)</f>
        <v>0</v>
      </c>
      <c r="K17" s="27">
        <f>SUM(K3:K16)</f>
        <v>0</v>
      </c>
      <c r="L17" s="74">
        <v>0</v>
      </c>
      <c r="M17" s="74">
        <v>0</v>
      </c>
      <c r="N17" s="74">
        <v>0</v>
      </c>
      <c r="O17" s="49">
        <f>SUM(O3:O16)</f>
        <v>37623</v>
      </c>
      <c r="P17" s="76"/>
    </row>
    <row r="18" s="1" customFormat="1" ht="46" customHeight="1" spans="1:16">
      <c r="A18" s="48" t="s">
        <v>36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70"/>
    </row>
    <row r="19" s="1" customFormat="1" ht="51" customHeight="1" spans="1:16">
      <c r="A19" s="49" t="s">
        <v>1</v>
      </c>
      <c r="B19" s="49" t="s">
        <v>2</v>
      </c>
      <c r="C19" s="49" t="s">
        <v>3</v>
      </c>
      <c r="D19" s="49" t="s">
        <v>4</v>
      </c>
      <c r="E19" s="50" t="s">
        <v>5</v>
      </c>
      <c r="F19" s="50" t="s">
        <v>53</v>
      </c>
      <c r="G19" s="50" t="s">
        <v>54</v>
      </c>
      <c r="H19" s="50" t="s">
        <v>55</v>
      </c>
      <c r="I19" s="50" t="s">
        <v>56</v>
      </c>
      <c r="J19" s="77" t="s">
        <v>57</v>
      </c>
      <c r="K19" s="72" t="s">
        <v>14</v>
      </c>
      <c r="L19" s="72" t="s">
        <v>15</v>
      </c>
      <c r="M19" s="72" t="s">
        <v>16</v>
      </c>
      <c r="N19" s="72" t="s">
        <v>17</v>
      </c>
      <c r="O19" s="49" t="s">
        <v>58</v>
      </c>
      <c r="P19" s="51" t="s">
        <v>19</v>
      </c>
    </row>
    <row r="20" s="1" customFormat="1" spans="1:16">
      <c r="A20" s="51">
        <v>1</v>
      </c>
      <c r="B20" s="49" t="s">
        <v>37</v>
      </c>
      <c r="C20" s="51" t="s">
        <v>38</v>
      </c>
      <c r="D20" s="51">
        <v>3979</v>
      </c>
      <c r="E20" s="61">
        <v>4999</v>
      </c>
      <c r="F20" s="50">
        <v>399.92</v>
      </c>
      <c r="G20" s="50">
        <v>25</v>
      </c>
      <c r="H20" s="50">
        <v>99.98</v>
      </c>
      <c r="I20" s="50">
        <v>25</v>
      </c>
      <c r="J20" s="51">
        <f t="shared" ref="J20:J31" si="1">SUM(F20:I20)</f>
        <v>549.9</v>
      </c>
      <c r="K20" s="42" t="s">
        <v>39</v>
      </c>
      <c r="L20" s="51">
        <v>36.04</v>
      </c>
      <c r="M20" s="51">
        <v>0</v>
      </c>
      <c r="N20" s="51">
        <v>0</v>
      </c>
      <c r="O20" s="51">
        <f>D20-J20-L20-M20-N20</f>
        <v>3393.06</v>
      </c>
      <c r="P20" s="75"/>
    </row>
    <row r="21" s="1" customFormat="1" spans="1:16">
      <c r="A21" s="51">
        <v>2</v>
      </c>
      <c r="B21" s="49" t="s">
        <v>40</v>
      </c>
      <c r="C21" s="51" t="s">
        <v>38</v>
      </c>
      <c r="D21" s="51">
        <v>3079</v>
      </c>
      <c r="E21" s="61">
        <v>4999</v>
      </c>
      <c r="F21" s="50">
        <v>399.92</v>
      </c>
      <c r="G21" s="50">
        <v>25</v>
      </c>
      <c r="H21" s="50">
        <v>99.98</v>
      </c>
      <c r="I21" s="50">
        <v>25</v>
      </c>
      <c r="J21" s="51">
        <f t="shared" si="1"/>
        <v>549.9</v>
      </c>
      <c r="K21" s="42" t="s">
        <v>39</v>
      </c>
      <c r="L21" s="51">
        <v>36.04</v>
      </c>
      <c r="M21" s="51">
        <v>0</v>
      </c>
      <c r="N21" s="51">
        <v>0</v>
      </c>
      <c r="O21" s="51">
        <f t="shared" ref="O21:O31" si="2">D21-J21-L21-M21-N21</f>
        <v>2493.06</v>
      </c>
      <c r="P21" s="75"/>
    </row>
    <row r="22" s="1" customFormat="1" spans="1:16">
      <c r="A22" s="51">
        <v>3</v>
      </c>
      <c r="B22" s="49" t="s">
        <v>41</v>
      </c>
      <c r="C22" s="51" t="s">
        <v>38</v>
      </c>
      <c r="D22" s="51">
        <v>3078</v>
      </c>
      <c r="E22" s="61">
        <v>4999</v>
      </c>
      <c r="F22" s="50">
        <v>399.92</v>
      </c>
      <c r="G22" s="50">
        <v>25</v>
      </c>
      <c r="H22" s="50">
        <v>99.98</v>
      </c>
      <c r="I22" s="50">
        <v>25</v>
      </c>
      <c r="J22" s="51">
        <f t="shared" si="1"/>
        <v>549.9</v>
      </c>
      <c r="K22" s="42" t="s">
        <v>39</v>
      </c>
      <c r="L22" s="51">
        <v>36.04</v>
      </c>
      <c r="M22" s="51">
        <v>0</v>
      </c>
      <c r="N22" s="51">
        <v>0</v>
      </c>
      <c r="O22" s="51">
        <f t="shared" si="2"/>
        <v>2492.06</v>
      </c>
      <c r="P22" s="75"/>
    </row>
    <row r="23" s="1" customFormat="1" spans="1:16">
      <c r="A23" s="51">
        <v>4</v>
      </c>
      <c r="B23" s="51" t="s">
        <v>42</v>
      </c>
      <c r="C23" s="51" t="s">
        <v>38</v>
      </c>
      <c r="D23" s="51">
        <v>3079</v>
      </c>
      <c r="E23" s="61">
        <v>4999</v>
      </c>
      <c r="F23" s="50">
        <v>399.92</v>
      </c>
      <c r="G23" s="50">
        <v>25</v>
      </c>
      <c r="H23" s="50">
        <v>99.98</v>
      </c>
      <c r="I23" s="50">
        <v>25</v>
      </c>
      <c r="J23" s="51">
        <f t="shared" si="1"/>
        <v>549.9</v>
      </c>
      <c r="K23" s="42" t="s">
        <v>39</v>
      </c>
      <c r="L23" s="51">
        <v>36.04</v>
      </c>
      <c r="M23" s="51">
        <v>0</v>
      </c>
      <c r="N23" s="51">
        <v>0</v>
      </c>
      <c r="O23" s="51">
        <f t="shared" si="2"/>
        <v>2493.06</v>
      </c>
      <c r="P23" s="75"/>
    </row>
    <row r="24" s="1" customFormat="1" spans="1:16">
      <c r="A24" s="51">
        <v>5</v>
      </c>
      <c r="B24" s="51" t="s">
        <v>43</v>
      </c>
      <c r="C24" s="51" t="s">
        <v>38</v>
      </c>
      <c r="D24" s="51">
        <v>3179</v>
      </c>
      <c r="E24" s="61">
        <v>4999</v>
      </c>
      <c r="F24" s="50">
        <v>399.92</v>
      </c>
      <c r="G24" s="50">
        <v>25</v>
      </c>
      <c r="H24" s="50">
        <v>99.98</v>
      </c>
      <c r="I24" s="50">
        <v>25</v>
      </c>
      <c r="J24" s="51">
        <f t="shared" si="1"/>
        <v>549.9</v>
      </c>
      <c r="K24" s="42" t="s">
        <v>39</v>
      </c>
      <c r="L24" s="51">
        <v>36.04</v>
      </c>
      <c r="M24" s="51">
        <v>0</v>
      </c>
      <c r="N24" s="51">
        <v>0</v>
      </c>
      <c r="O24" s="51">
        <f t="shared" si="2"/>
        <v>2593.06</v>
      </c>
      <c r="P24" s="75"/>
    </row>
    <row r="25" s="1" customFormat="1" spans="1:16">
      <c r="A25" s="51">
        <v>6</v>
      </c>
      <c r="B25" s="49" t="s">
        <v>44</v>
      </c>
      <c r="C25" s="51" t="s">
        <v>38</v>
      </c>
      <c r="D25" s="51">
        <v>3179</v>
      </c>
      <c r="E25" s="61">
        <v>4999</v>
      </c>
      <c r="F25" s="50">
        <v>399.92</v>
      </c>
      <c r="G25" s="50">
        <v>25</v>
      </c>
      <c r="H25" s="50">
        <v>99.98</v>
      </c>
      <c r="I25" s="50">
        <v>25</v>
      </c>
      <c r="J25" s="51">
        <f t="shared" si="1"/>
        <v>549.9</v>
      </c>
      <c r="K25" s="42" t="s">
        <v>39</v>
      </c>
      <c r="L25" s="51">
        <v>36.04</v>
      </c>
      <c r="M25" s="51">
        <v>0</v>
      </c>
      <c r="N25" s="51">
        <v>0</v>
      </c>
      <c r="O25" s="51">
        <f t="shared" si="2"/>
        <v>2593.06</v>
      </c>
      <c r="P25" s="75"/>
    </row>
    <row r="26" s="1" customFormat="1" spans="1:16">
      <c r="A26" s="51">
        <v>7</v>
      </c>
      <c r="B26" s="49" t="s">
        <v>45</v>
      </c>
      <c r="C26" s="51" t="s">
        <v>38</v>
      </c>
      <c r="D26" s="51">
        <v>4129</v>
      </c>
      <c r="E26" s="61">
        <v>4999</v>
      </c>
      <c r="F26" s="50">
        <v>399.92</v>
      </c>
      <c r="G26" s="50">
        <v>25</v>
      </c>
      <c r="H26" s="50">
        <v>99.98</v>
      </c>
      <c r="I26" s="50">
        <v>25</v>
      </c>
      <c r="J26" s="51">
        <f t="shared" si="1"/>
        <v>549.9</v>
      </c>
      <c r="K26" s="42" t="s">
        <v>39</v>
      </c>
      <c r="L26" s="51">
        <v>36.04</v>
      </c>
      <c r="M26" s="51">
        <v>0</v>
      </c>
      <c r="N26" s="51">
        <v>0</v>
      </c>
      <c r="O26" s="51">
        <f t="shared" si="2"/>
        <v>3543.06</v>
      </c>
      <c r="P26" s="75"/>
    </row>
    <row r="27" s="1" customFormat="1" spans="1:16">
      <c r="A27" s="51">
        <v>8</v>
      </c>
      <c r="B27" s="51" t="s">
        <v>46</v>
      </c>
      <c r="C27" s="51" t="s">
        <v>38</v>
      </c>
      <c r="D27" s="51">
        <v>3079</v>
      </c>
      <c r="E27" s="61">
        <v>4999</v>
      </c>
      <c r="F27" s="50">
        <v>399.92</v>
      </c>
      <c r="G27" s="50">
        <v>25</v>
      </c>
      <c r="H27" s="50">
        <v>99.98</v>
      </c>
      <c r="I27" s="50">
        <v>25</v>
      </c>
      <c r="J27" s="51">
        <f t="shared" si="1"/>
        <v>549.9</v>
      </c>
      <c r="K27" s="42" t="s">
        <v>39</v>
      </c>
      <c r="L27" s="51">
        <v>36.04</v>
      </c>
      <c r="M27" s="51">
        <v>0</v>
      </c>
      <c r="N27" s="51">
        <v>0</v>
      </c>
      <c r="O27" s="51">
        <f t="shared" si="2"/>
        <v>2493.06</v>
      </c>
      <c r="P27" s="75"/>
    </row>
    <row r="28" s="1" customFormat="1" spans="1:16">
      <c r="A28" s="51">
        <v>9</v>
      </c>
      <c r="B28" s="49" t="s">
        <v>47</v>
      </c>
      <c r="C28" s="51" t="s">
        <v>38</v>
      </c>
      <c r="D28" s="51">
        <v>3079</v>
      </c>
      <c r="E28" s="61">
        <v>4999</v>
      </c>
      <c r="F28" s="50">
        <v>399.92</v>
      </c>
      <c r="G28" s="50">
        <v>25</v>
      </c>
      <c r="H28" s="50">
        <v>99.98</v>
      </c>
      <c r="I28" s="50">
        <v>25</v>
      </c>
      <c r="J28" s="51">
        <f t="shared" si="1"/>
        <v>549.9</v>
      </c>
      <c r="K28" s="42" t="s">
        <v>39</v>
      </c>
      <c r="L28" s="51">
        <v>36.04</v>
      </c>
      <c r="M28" s="51">
        <v>0</v>
      </c>
      <c r="N28" s="51">
        <v>0</v>
      </c>
      <c r="O28" s="51">
        <f t="shared" si="2"/>
        <v>2493.06</v>
      </c>
      <c r="P28" s="75"/>
    </row>
    <row r="29" s="1" customFormat="1" spans="1:16">
      <c r="A29" s="51">
        <v>10</v>
      </c>
      <c r="B29" s="51" t="s">
        <v>48</v>
      </c>
      <c r="C29" s="51" t="s">
        <v>38</v>
      </c>
      <c r="D29" s="51">
        <v>3179</v>
      </c>
      <c r="E29" s="61">
        <v>4999</v>
      </c>
      <c r="F29" s="50">
        <v>399.92</v>
      </c>
      <c r="G29" s="50">
        <v>25</v>
      </c>
      <c r="H29" s="50">
        <v>99.98</v>
      </c>
      <c r="I29" s="50">
        <v>25</v>
      </c>
      <c r="J29" s="51">
        <f t="shared" si="1"/>
        <v>549.9</v>
      </c>
      <c r="K29" s="42" t="s">
        <v>39</v>
      </c>
      <c r="L29" s="51">
        <v>36.04</v>
      </c>
      <c r="M29" s="51">
        <v>0</v>
      </c>
      <c r="N29" s="51">
        <v>0</v>
      </c>
      <c r="O29" s="51">
        <f t="shared" si="2"/>
        <v>2593.06</v>
      </c>
      <c r="P29" s="75"/>
    </row>
    <row r="30" s="1" customFormat="1" spans="1:16">
      <c r="A30" s="51">
        <v>11</v>
      </c>
      <c r="B30" s="62" t="s">
        <v>49</v>
      </c>
      <c r="C30" s="51" t="s">
        <v>38</v>
      </c>
      <c r="D30" s="51">
        <v>2879</v>
      </c>
      <c r="E30" s="61">
        <v>4999</v>
      </c>
      <c r="F30" s="50">
        <v>399.92</v>
      </c>
      <c r="G30" s="50">
        <v>25</v>
      </c>
      <c r="H30" s="50">
        <v>99.98</v>
      </c>
      <c r="I30" s="50">
        <v>25</v>
      </c>
      <c r="J30" s="51">
        <f t="shared" si="1"/>
        <v>549.9</v>
      </c>
      <c r="K30" s="42" t="s">
        <v>50</v>
      </c>
      <c r="L30" s="51">
        <v>0</v>
      </c>
      <c r="M30" s="51">
        <v>424.92</v>
      </c>
      <c r="N30" s="51">
        <v>124.98</v>
      </c>
      <c r="O30" s="51">
        <f t="shared" si="2"/>
        <v>1779.2</v>
      </c>
      <c r="P30" s="75"/>
    </row>
    <row r="31" s="1" customFormat="1" spans="1:16">
      <c r="A31" s="63">
        <v>12</v>
      </c>
      <c r="B31" s="64" t="s">
        <v>51</v>
      </c>
      <c r="C31" s="51" t="s">
        <v>38</v>
      </c>
      <c r="D31" s="51">
        <v>2623</v>
      </c>
      <c r="E31" s="61">
        <v>0</v>
      </c>
      <c r="F31" s="50">
        <v>0</v>
      </c>
      <c r="G31" s="50">
        <v>0</v>
      </c>
      <c r="H31" s="50">
        <v>0</v>
      </c>
      <c r="I31" s="50">
        <v>0</v>
      </c>
      <c r="J31" s="51">
        <f t="shared" si="1"/>
        <v>0</v>
      </c>
      <c r="K31" s="42" t="s">
        <v>39</v>
      </c>
      <c r="L31" s="51">
        <v>0</v>
      </c>
      <c r="M31" s="51">
        <v>0</v>
      </c>
      <c r="N31" s="51">
        <v>0</v>
      </c>
      <c r="O31" s="51">
        <f t="shared" si="2"/>
        <v>2623</v>
      </c>
      <c r="P31" s="75"/>
    </row>
    <row r="32" s="1" customFormat="1" ht="25" customHeight="1" spans="1:16">
      <c r="A32" s="63" t="s">
        <v>35</v>
      </c>
      <c r="B32" s="64"/>
      <c r="C32" s="65"/>
      <c r="D32" s="49">
        <f>SUM(D20:D31)</f>
        <v>38541</v>
      </c>
      <c r="E32" s="49">
        <f>SUM(E20:E31)</f>
        <v>54989</v>
      </c>
      <c r="F32" s="49">
        <f>SUM(F20:F31)</f>
        <v>4399.12</v>
      </c>
      <c r="G32" s="49">
        <f>SUM(G20:G31)</f>
        <v>275</v>
      </c>
      <c r="H32" s="49">
        <f>SUM(H20:H31)</f>
        <v>1099.78</v>
      </c>
      <c r="I32" s="49">
        <f>SUM(I20:I31)</f>
        <v>275</v>
      </c>
      <c r="J32" s="49">
        <f>SUM(J20:J31)</f>
        <v>6048.9</v>
      </c>
      <c r="K32" s="49">
        <f>SUM(K20:K31)</f>
        <v>0</v>
      </c>
      <c r="L32" s="49">
        <f>SUM(L20:L31)</f>
        <v>360.4</v>
      </c>
      <c r="M32" s="49">
        <f>SUM(M20:M31)</f>
        <v>424.92</v>
      </c>
      <c r="N32" s="49">
        <f>SUM(N20:N31)</f>
        <v>124.98</v>
      </c>
      <c r="O32" s="49">
        <f>SUM(O20:O31)</f>
        <v>31581.8</v>
      </c>
      <c r="P32" s="78"/>
    </row>
    <row r="33" s="1" customFormat="1" ht="25" customHeight="1" spans="1:16">
      <c r="A33" s="66" t="s">
        <v>52</v>
      </c>
      <c r="B33" s="67"/>
      <c r="C33" s="68"/>
      <c r="D33" s="69">
        <f t="shared" ref="D33:F33" si="3">D17+D32</f>
        <v>76164</v>
      </c>
      <c r="E33" s="69">
        <f>E17+E32</f>
        <v>54989</v>
      </c>
      <c r="F33" s="69">
        <f>F17+F32</f>
        <v>4399.12</v>
      </c>
      <c r="G33" s="69">
        <f>G17+G32</f>
        <v>275</v>
      </c>
      <c r="H33" s="69">
        <f>H17+H32</f>
        <v>1099.78</v>
      </c>
      <c r="I33" s="69">
        <f>I17+I32</f>
        <v>275</v>
      </c>
      <c r="J33" s="69">
        <f>J17+J32</f>
        <v>6048.9</v>
      </c>
      <c r="K33" s="69">
        <f>K17+K32</f>
        <v>0</v>
      </c>
      <c r="L33" s="69">
        <f>L17+L32</f>
        <v>360.4</v>
      </c>
      <c r="M33" s="69">
        <f>M17+M32</f>
        <v>424.92</v>
      </c>
      <c r="N33" s="69">
        <f>N17+N32</f>
        <v>124.98</v>
      </c>
      <c r="O33" s="69">
        <f>O17+O32</f>
        <v>69204.8</v>
      </c>
      <c r="P33" s="79"/>
    </row>
  </sheetData>
  <mergeCells count="5">
    <mergeCell ref="A1:P1"/>
    <mergeCell ref="A17:C17"/>
    <mergeCell ref="A18:P18"/>
    <mergeCell ref="A32:C32"/>
    <mergeCell ref="A33:C3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opLeftCell="A14" workbookViewId="0">
      <selection activeCell="D20" sqref="D20:D31"/>
    </sheetView>
  </sheetViews>
  <sheetFormatPr defaultColWidth="9" defaultRowHeight="14.4"/>
  <cols>
    <col min="1" max="1" width="9.90740740740741" style="1"/>
    <col min="2" max="2" width="18.1111111111111" style="1" customWidth="1"/>
    <col min="3" max="3" width="11.4351851851852" style="1" customWidth="1"/>
    <col min="4" max="4" width="9.18518518518519" style="1" customWidth="1"/>
    <col min="5" max="6" width="9.5462962962963" style="1" customWidth="1"/>
    <col min="7" max="7" width="7.5462962962963" style="2" customWidth="1"/>
    <col min="8" max="8" width="9.5462962962963" style="1" customWidth="1"/>
    <col min="9" max="9" width="9.90740740740741" style="1"/>
    <col min="10" max="10" width="27.1296296296296" style="3" customWidth="1"/>
    <col min="11" max="16384" width="9.90740740740741" style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8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59</v>
      </c>
      <c r="F2" s="6" t="s">
        <v>60</v>
      </c>
      <c r="G2" s="5" t="s">
        <v>61</v>
      </c>
      <c r="H2" s="5" t="s">
        <v>62</v>
      </c>
      <c r="I2" s="5" t="s">
        <v>63</v>
      </c>
      <c r="J2" s="5" t="s">
        <v>19</v>
      </c>
    </row>
    <row r="3" s="1" customFormat="1" ht="15.6" spans="1:10">
      <c r="A3" s="7">
        <v>1</v>
      </c>
      <c r="B3" s="8" t="s">
        <v>20</v>
      </c>
      <c r="C3" s="7" t="s">
        <v>21</v>
      </c>
      <c r="D3" s="7">
        <f t="shared" ref="D3:D7" si="0">E3+F3</f>
        <v>2672</v>
      </c>
      <c r="E3" s="9">
        <v>2672</v>
      </c>
      <c r="F3" s="9">
        <v>0</v>
      </c>
      <c r="G3" s="10"/>
      <c r="H3" s="11"/>
      <c r="I3" s="7" t="s">
        <v>64</v>
      </c>
      <c r="J3" s="39"/>
    </row>
    <row r="4" s="1" customFormat="1" ht="15.6" spans="1:10">
      <c r="A4" s="7">
        <v>2</v>
      </c>
      <c r="B4" s="8" t="s">
        <v>65</v>
      </c>
      <c r="C4" s="7" t="s">
        <v>21</v>
      </c>
      <c r="D4" s="7">
        <f t="shared" si="0"/>
        <v>2872</v>
      </c>
      <c r="E4" s="9">
        <v>2672</v>
      </c>
      <c r="F4" s="12">
        <v>200</v>
      </c>
      <c r="G4" s="10"/>
      <c r="H4" s="11"/>
      <c r="I4" s="7" t="s">
        <v>64</v>
      </c>
      <c r="J4" s="39"/>
    </row>
    <row r="5" s="1" customFormat="1" ht="15.6" spans="1:10">
      <c r="A5" s="7">
        <v>3</v>
      </c>
      <c r="B5" s="13" t="s">
        <v>66</v>
      </c>
      <c r="C5" s="7" t="s">
        <v>21</v>
      </c>
      <c r="D5" s="7">
        <f t="shared" si="0"/>
        <v>2872</v>
      </c>
      <c r="E5" s="9">
        <v>2672</v>
      </c>
      <c r="F5" s="9">
        <v>200</v>
      </c>
      <c r="G5" s="10"/>
      <c r="H5" s="11"/>
      <c r="I5" s="7" t="s">
        <v>64</v>
      </c>
      <c r="J5" s="39"/>
    </row>
    <row r="6" s="1" customFormat="1" ht="15.6" spans="1:10">
      <c r="A6" s="7">
        <v>4</v>
      </c>
      <c r="B6" s="8" t="s">
        <v>24</v>
      </c>
      <c r="C6" s="7" t="s">
        <v>21</v>
      </c>
      <c r="D6" s="7">
        <f t="shared" si="0"/>
        <v>2705</v>
      </c>
      <c r="E6" s="9">
        <v>2505</v>
      </c>
      <c r="F6" s="9">
        <v>200</v>
      </c>
      <c r="G6" s="10"/>
      <c r="H6" s="11"/>
      <c r="I6" s="7" t="s">
        <v>64</v>
      </c>
      <c r="J6" s="39"/>
    </row>
    <row r="7" s="1" customFormat="1" ht="15.6" spans="1:10">
      <c r="A7" s="7">
        <v>5</v>
      </c>
      <c r="B7" s="8" t="s">
        <v>67</v>
      </c>
      <c r="C7" s="7" t="s">
        <v>21</v>
      </c>
      <c r="D7" s="7">
        <f t="shared" si="0"/>
        <v>2705</v>
      </c>
      <c r="E7" s="9">
        <v>2505</v>
      </c>
      <c r="F7" s="9">
        <v>200</v>
      </c>
      <c r="G7" s="10"/>
      <c r="H7" s="11"/>
      <c r="I7" s="7" t="s">
        <v>64</v>
      </c>
      <c r="J7" s="39"/>
    </row>
    <row r="8" s="1" customFormat="1" ht="15.6" spans="1:10">
      <c r="A8" s="7">
        <v>6</v>
      </c>
      <c r="B8" s="8" t="s">
        <v>26</v>
      </c>
      <c r="C8" s="7" t="s">
        <v>21</v>
      </c>
      <c r="D8" s="7">
        <f>E8+F8+G8+H8</f>
        <v>2672</v>
      </c>
      <c r="E8" s="9">
        <v>2672</v>
      </c>
      <c r="F8" s="14">
        <v>0</v>
      </c>
      <c r="G8" s="10"/>
      <c r="H8" s="11"/>
      <c r="I8" s="7" t="s">
        <v>64</v>
      </c>
      <c r="J8" s="39"/>
    </row>
    <row r="9" s="1" customFormat="1" ht="15.6" spans="1:10">
      <c r="A9" s="7">
        <v>7</v>
      </c>
      <c r="B9" s="15" t="s">
        <v>27</v>
      </c>
      <c r="C9" s="7" t="s">
        <v>21</v>
      </c>
      <c r="D9" s="7">
        <f t="shared" ref="D9:D16" si="1">E9+F9</f>
        <v>2822</v>
      </c>
      <c r="E9" s="9">
        <v>2672</v>
      </c>
      <c r="F9" s="16">
        <v>150</v>
      </c>
      <c r="G9" s="10"/>
      <c r="H9" s="11"/>
      <c r="I9" s="7" t="s">
        <v>64</v>
      </c>
      <c r="J9" s="39"/>
    </row>
    <row r="10" s="1" customFormat="1" ht="15.6" spans="1:10">
      <c r="A10" s="7">
        <v>8</v>
      </c>
      <c r="B10" s="15" t="s">
        <v>28</v>
      </c>
      <c r="C10" s="7" t="s">
        <v>21</v>
      </c>
      <c r="D10" s="7">
        <f t="shared" si="1"/>
        <v>2555</v>
      </c>
      <c r="E10" s="9">
        <v>2505</v>
      </c>
      <c r="F10" s="17">
        <v>50</v>
      </c>
      <c r="G10" s="10"/>
      <c r="H10" s="11"/>
      <c r="I10" s="7" t="s">
        <v>64</v>
      </c>
      <c r="J10" s="39"/>
    </row>
    <row r="11" s="1" customFormat="1" ht="15.6" spans="1:10">
      <c r="A11" s="7">
        <v>9</v>
      </c>
      <c r="B11" s="15" t="s">
        <v>68</v>
      </c>
      <c r="C11" s="7" t="s">
        <v>21</v>
      </c>
      <c r="D11" s="7">
        <f t="shared" si="1"/>
        <v>3006</v>
      </c>
      <c r="E11" s="9">
        <v>3006</v>
      </c>
      <c r="F11" s="18">
        <v>0</v>
      </c>
      <c r="G11" s="10"/>
      <c r="H11" s="11"/>
      <c r="I11" s="7" t="s">
        <v>64</v>
      </c>
      <c r="J11" s="39"/>
    </row>
    <row r="12" s="1" customFormat="1" ht="15.6" spans="1:10">
      <c r="A12" s="7">
        <v>10</v>
      </c>
      <c r="B12" s="19" t="s">
        <v>30</v>
      </c>
      <c r="C12" s="20" t="s">
        <v>21</v>
      </c>
      <c r="D12" s="7">
        <f t="shared" si="1"/>
        <v>2505</v>
      </c>
      <c r="E12" s="9">
        <v>2505</v>
      </c>
      <c r="F12" s="18">
        <v>0</v>
      </c>
      <c r="G12" s="21"/>
      <c r="H12" s="22"/>
      <c r="I12" s="7" t="s">
        <v>64</v>
      </c>
      <c r="J12" s="39"/>
    </row>
    <row r="13" s="1" customFormat="1" ht="15.6" spans="1:10">
      <c r="A13" s="7">
        <v>11</v>
      </c>
      <c r="B13" s="15" t="s">
        <v>31</v>
      </c>
      <c r="C13" s="7" t="s">
        <v>21</v>
      </c>
      <c r="D13" s="7">
        <f t="shared" si="1"/>
        <v>2722</v>
      </c>
      <c r="E13" s="9">
        <v>2672</v>
      </c>
      <c r="F13" s="23">
        <v>50</v>
      </c>
      <c r="G13" s="10"/>
      <c r="H13" s="7"/>
      <c r="I13" s="7" t="s">
        <v>64</v>
      </c>
      <c r="J13" s="39"/>
    </row>
    <row r="14" s="1" customFormat="1" ht="15.6" spans="1:10">
      <c r="A14" s="7">
        <v>12</v>
      </c>
      <c r="B14" s="15" t="s">
        <v>32</v>
      </c>
      <c r="C14" s="7" t="s">
        <v>21</v>
      </c>
      <c r="D14" s="7">
        <f t="shared" si="1"/>
        <v>2505</v>
      </c>
      <c r="E14" s="9">
        <v>2505</v>
      </c>
      <c r="F14" s="18">
        <v>0</v>
      </c>
      <c r="G14" s="10"/>
      <c r="H14" s="7"/>
      <c r="I14" s="7" t="s">
        <v>64</v>
      </c>
      <c r="J14" s="39"/>
    </row>
    <row r="15" s="1" customFormat="1" ht="15.6" spans="1:10">
      <c r="A15" s="7">
        <v>13</v>
      </c>
      <c r="B15" s="24" t="s">
        <v>33</v>
      </c>
      <c r="C15" s="7" t="s">
        <v>21</v>
      </c>
      <c r="D15" s="7">
        <f t="shared" si="1"/>
        <v>2505</v>
      </c>
      <c r="E15" s="9">
        <v>2505</v>
      </c>
      <c r="F15" s="18">
        <v>0</v>
      </c>
      <c r="G15" s="10"/>
      <c r="H15" s="7"/>
      <c r="I15" s="7" t="s">
        <v>64</v>
      </c>
      <c r="J15" s="39" t="s">
        <v>69</v>
      </c>
    </row>
    <row r="16" s="1" customFormat="1" ht="15.6" spans="1:10">
      <c r="A16" s="7">
        <v>14</v>
      </c>
      <c r="B16" s="15" t="s">
        <v>34</v>
      </c>
      <c r="C16" s="7" t="s">
        <v>21</v>
      </c>
      <c r="D16" s="7">
        <f t="shared" si="1"/>
        <v>2505</v>
      </c>
      <c r="E16" s="9">
        <v>2505</v>
      </c>
      <c r="F16" s="18">
        <v>0</v>
      </c>
      <c r="G16" s="10"/>
      <c r="H16" s="7"/>
      <c r="I16" s="7" t="s">
        <v>64</v>
      </c>
      <c r="J16" s="39"/>
    </row>
    <row r="17" s="1" customFormat="1" ht="30" customHeight="1" spans="1:10">
      <c r="A17" s="6" t="s">
        <v>35</v>
      </c>
      <c r="B17" s="25"/>
      <c r="C17" s="26"/>
      <c r="D17" s="27">
        <f t="shared" ref="D17:H17" si="2">SUM(D3:D16)</f>
        <v>37623</v>
      </c>
      <c r="E17" s="27">
        <f t="shared" si="2"/>
        <v>36573</v>
      </c>
      <c r="F17" s="27">
        <f t="shared" si="2"/>
        <v>1050</v>
      </c>
      <c r="G17" s="27">
        <f t="shared" si="2"/>
        <v>0</v>
      </c>
      <c r="H17" s="27">
        <f t="shared" si="2"/>
        <v>0</v>
      </c>
      <c r="I17" s="40"/>
      <c r="J17" s="41"/>
    </row>
    <row r="18" s="1" customFormat="1" ht="46" customHeight="1" spans="1:10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38"/>
    </row>
    <row r="19" s="1" customFormat="1" ht="15.6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59</v>
      </c>
      <c r="F19" s="5" t="s">
        <v>60</v>
      </c>
      <c r="G19" s="5" t="s">
        <v>61</v>
      </c>
      <c r="H19" s="5" t="s">
        <v>62</v>
      </c>
      <c r="I19" s="5" t="s">
        <v>63</v>
      </c>
      <c r="J19" s="42" t="s">
        <v>19</v>
      </c>
    </row>
    <row r="20" s="1" customFormat="1" ht="15.6" spans="1:10">
      <c r="A20" s="7">
        <v>1</v>
      </c>
      <c r="B20" s="5" t="s">
        <v>37</v>
      </c>
      <c r="C20" s="7" t="s">
        <v>38</v>
      </c>
      <c r="D20" s="7">
        <f t="shared" ref="D20:D31" si="3">E20+F20+G20+H20</f>
        <v>3979</v>
      </c>
      <c r="E20" s="10">
        <v>3379</v>
      </c>
      <c r="F20" s="10">
        <v>400</v>
      </c>
      <c r="G20" s="7">
        <v>200</v>
      </c>
      <c r="H20" s="11"/>
      <c r="I20" s="7" t="s">
        <v>64</v>
      </c>
      <c r="J20" s="39"/>
    </row>
    <row r="21" s="1" customFormat="1" ht="15.6" spans="1:10">
      <c r="A21" s="7">
        <v>2</v>
      </c>
      <c r="B21" s="5" t="s">
        <v>40</v>
      </c>
      <c r="C21" s="7" t="s">
        <v>38</v>
      </c>
      <c r="D21" s="7">
        <f t="shared" si="3"/>
        <v>3079</v>
      </c>
      <c r="E21" s="10">
        <v>2979</v>
      </c>
      <c r="F21" s="10">
        <v>100</v>
      </c>
      <c r="G21" s="5"/>
      <c r="H21" s="28"/>
      <c r="I21" s="7" t="s">
        <v>64</v>
      </c>
      <c r="J21" s="39"/>
    </row>
    <row r="22" s="1" customFormat="1" ht="15.6" spans="1:10">
      <c r="A22" s="7">
        <v>3</v>
      </c>
      <c r="B22" s="5" t="s">
        <v>41</v>
      </c>
      <c r="C22" s="7" t="s">
        <v>38</v>
      </c>
      <c r="D22" s="7">
        <f t="shared" si="3"/>
        <v>3078</v>
      </c>
      <c r="E22" s="10">
        <v>2778</v>
      </c>
      <c r="F22" s="10">
        <v>300</v>
      </c>
      <c r="G22" s="7"/>
      <c r="H22" s="11"/>
      <c r="I22" s="7" t="s">
        <v>64</v>
      </c>
      <c r="J22" s="39"/>
    </row>
    <row r="23" s="1" customFormat="1" ht="15.6" spans="1:10">
      <c r="A23" s="7">
        <v>4</v>
      </c>
      <c r="B23" s="7" t="s">
        <v>42</v>
      </c>
      <c r="C23" s="7" t="s">
        <v>38</v>
      </c>
      <c r="D23" s="7">
        <f t="shared" si="3"/>
        <v>3079</v>
      </c>
      <c r="E23" s="10">
        <v>2879</v>
      </c>
      <c r="F23" s="10">
        <v>200</v>
      </c>
      <c r="G23" s="7"/>
      <c r="H23" s="11"/>
      <c r="I23" s="7" t="s">
        <v>64</v>
      </c>
      <c r="J23" s="39"/>
    </row>
    <row r="24" s="1" customFormat="1" ht="15.6" spans="1:10">
      <c r="A24" s="7">
        <v>5</v>
      </c>
      <c r="B24" s="7" t="s">
        <v>43</v>
      </c>
      <c r="C24" s="7" t="s">
        <v>38</v>
      </c>
      <c r="D24" s="7">
        <f t="shared" si="3"/>
        <v>3179</v>
      </c>
      <c r="E24" s="10">
        <v>2879</v>
      </c>
      <c r="F24" s="10">
        <v>300</v>
      </c>
      <c r="G24" s="5"/>
      <c r="H24" s="28"/>
      <c r="I24" s="7" t="s">
        <v>64</v>
      </c>
      <c r="J24" s="39"/>
    </row>
    <row r="25" s="1" customFormat="1" ht="15.6" spans="1:10">
      <c r="A25" s="7">
        <v>6</v>
      </c>
      <c r="B25" s="5" t="s">
        <v>44</v>
      </c>
      <c r="C25" s="7" t="s">
        <v>38</v>
      </c>
      <c r="D25" s="7">
        <f t="shared" si="3"/>
        <v>3179</v>
      </c>
      <c r="E25" s="10">
        <v>2879</v>
      </c>
      <c r="F25" s="10">
        <v>300</v>
      </c>
      <c r="G25" s="5"/>
      <c r="H25" s="11"/>
      <c r="I25" s="7" t="s">
        <v>64</v>
      </c>
      <c r="J25" s="39"/>
    </row>
    <row r="26" s="1" customFormat="1" ht="15.6" spans="1:10">
      <c r="A26" s="7">
        <v>7</v>
      </c>
      <c r="B26" s="5" t="s">
        <v>45</v>
      </c>
      <c r="C26" s="7" t="s">
        <v>38</v>
      </c>
      <c r="D26" s="7">
        <f t="shared" si="3"/>
        <v>4129</v>
      </c>
      <c r="E26" s="10">
        <v>3879</v>
      </c>
      <c r="F26" s="10">
        <v>250</v>
      </c>
      <c r="G26" s="5"/>
      <c r="H26" s="11"/>
      <c r="I26" s="7" t="s">
        <v>64</v>
      </c>
      <c r="J26" s="39"/>
    </row>
    <row r="27" s="1" customFormat="1" ht="15.6" spans="1:10">
      <c r="A27" s="7">
        <v>8</v>
      </c>
      <c r="B27" s="7" t="s">
        <v>46</v>
      </c>
      <c r="C27" s="7" t="s">
        <v>38</v>
      </c>
      <c r="D27" s="7">
        <f t="shared" si="3"/>
        <v>3079</v>
      </c>
      <c r="E27" s="10">
        <v>2879</v>
      </c>
      <c r="F27" s="29">
        <v>200</v>
      </c>
      <c r="G27" s="5"/>
      <c r="H27" s="28"/>
      <c r="I27" s="7" t="s">
        <v>64</v>
      </c>
      <c r="J27" s="39"/>
    </row>
    <row r="28" s="1" customFormat="1" ht="15.6" spans="1:10">
      <c r="A28" s="7">
        <v>9</v>
      </c>
      <c r="B28" s="5" t="s">
        <v>47</v>
      </c>
      <c r="C28" s="7" t="s">
        <v>38</v>
      </c>
      <c r="D28" s="7">
        <f t="shared" si="3"/>
        <v>3079</v>
      </c>
      <c r="E28" s="10">
        <v>2979</v>
      </c>
      <c r="F28" s="10">
        <v>100</v>
      </c>
      <c r="G28" s="5"/>
      <c r="H28" s="11"/>
      <c r="I28" s="7" t="s">
        <v>64</v>
      </c>
      <c r="J28" s="39"/>
    </row>
    <row r="29" s="1" customFormat="1" ht="15.6" spans="1:10">
      <c r="A29" s="7">
        <v>10</v>
      </c>
      <c r="B29" s="7" t="s">
        <v>48</v>
      </c>
      <c r="C29" s="7" t="s">
        <v>38</v>
      </c>
      <c r="D29" s="7">
        <f t="shared" si="3"/>
        <v>3179</v>
      </c>
      <c r="E29" s="10">
        <v>2879</v>
      </c>
      <c r="F29" s="10">
        <v>300</v>
      </c>
      <c r="G29" s="5"/>
      <c r="H29" s="28"/>
      <c r="I29" s="7" t="s">
        <v>64</v>
      </c>
      <c r="J29" s="39"/>
    </row>
    <row r="30" s="1" customFormat="1" ht="15.6" spans="1:10">
      <c r="A30" s="7">
        <v>11</v>
      </c>
      <c r="B30" s="30" t="s">
        <v>70</v>
      </c>
      <c r="C30" s="7" t="s">
        <v>38</v>
      </c>
      <c r="D30" s="7">
        <f t="shared" si="3"/>
        <v>2879</v>
      </c>
      <c r="E30" s="10">
        <v>2879</v>
      </c>
      <c r="F30" s="29">
        <v>0</v>
      </c>
      <c r="G30" s="5"/>
      <c r="H30" s="28"/>
      <c r="I30" s="7" t="s">
        <v>64</v>
      </c>
      <c r="J30" s="39"/>
    </row>
    <row r="31" s="1" customFormat="1" ht="15.6" spans="1:10">
      <c r="A31" s="31">
        <v>12</v>
      </c>
      <c r="B31" s="32" t="s">
        <v>71</v>
      </c>
      <c r="C31" s="7" t="s">
        <v>38</v>
      </c>
      <c r="D31" s="7">
        <f t="shared" si="3"/>
        <v>2623</v>
      </c>
      <c r="E31" s="10">
        <v>2573</v>
      </c>
      <c r="F31" s="10">
        <v>50</v>
      </c>
      <c r="G31" s="5"/>
      <c r="H31" s="28"/>
      <c r="I31" s="7" t="s">
        <v>64</v>
      </c>
      <c r="J31" s="39"/>
    </row>
    <row r="32" s="1" customFormat="1" ht="25" customHeight="1" spans="1:10">
      <c r="A32" s="31" t="s">
        <v>35</v>
      </c>
      <c r="B32" s="32"/>
      <c r="C32" s="33"/>
      <c r="D32" s="5">
        <f t="shared" ref="D32:H32" si="4">SUM(D20:D31)</f>
        <v>38541</v>
      </c>
      <c r="E32" s="5">
        <f t="shared" si="4"/>
        <v>35841</v>
      </c>
      <c r="F32" s="5">
        <f t="shared" si="4"/>
        <v>2500</v>
      </c>
      <c r="G32" s="5">
        <f t="shared" si="4"/>
        <v>200</v>
      </c>
      <c r="H32" s="5">
        <f t="shared" si="4"/>
        <v>0</v>
      </c>
      <c r="I32" s="5"/>
      <c r="J32" s="43"/>
    </row>
    <row r="33" s="1" customFormat="1" ht="25" customHeight="1" spans="1:10">
      <c r="A33" s="34" t="s">
        <v>52</v>
      </c>
      <c r="B33" s="35"/>
      <c r="C33" s="36"/>
      <c r="D33" s="37">
        <f t="shared" ref="D33:G33" si="5">D17+D32</f>
        <v>76164</v>
      </c>
      <c r="E33" s="37">
        <f t="shared" si="5"/>
        <v>72414</v>
      </c>
      <c r="F33" s="37">
        <f t="shared" si="5"/>
        <v>3550</v>
      </c>
      <c r="G33" s="37">
        <f t="shared" si="5"/>
        <v>200</v>
      </c>
      <c r="H33" s="37">
        <f>SUM(H17+H32)</f>
        <v>0</v>
      </c>
      <c r="I33" s="44"/>
      <c r="J33" s="45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10月单位结算表 (加30） (2)</vt:lpstr>
      <vt:lpstr>10月员工工资 (2)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M2012K11C</dc:creator>
  <cp:lastModifiedBy>Top『栩新』招代理</cp:lastModifiedBy>
  <dcterms:created xsi:type="dcterms:W3CDTF">2023-05-11T19:15:00Z</dcterms:created>
  <dcterms:modified xsi:type="dcterms:W3CDTF">2024-11-13T16:22:57Z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2131821B43154E2BABEF083B81DC2A6F_13</vt:lpwstr>
  </property>
</Properties>
</file>