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石河子大学" sheetId="1" r:id="rId1"/>
  </sheets>
  <externalReferences>
    <externalReference r:id="rId2"/>
  </externalReferences>
  <definedNames>
    <definedName name="A">'[1]14、应急厅'!$RL$5</definedName>
    <definedName name="_xlnm._FilterDatabase" localSheetId="0" hidden="1">石河子大学!$K$1:$K$7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<sst xmlns="http://schemas.openxmlformats.org/spreadsheetml/2006/main" count="66" uniqueCount="58">
  <si>
    <t>石河子大学2024年10月工资表</t>
  </si>
  <si>
    <t>序号</t>
  </si>
  <si>
    <t>姓名</t>
  </si>
  <si>
    <t>职位</t>
  </si>
  <si>
    <t>入职
时间</t>
  </si>
  <si>
    <t>试用/转正</t>
  </si>
  <si>
    <t>应出勤天数</t>
  </si>
  <si>
    <t>迟到0旷工</t>
  </si>
  <si>
    <t>请假(班)</t>
  </si>
  <si>
    <t>其它假</t>
  </si>
  <si>
    <t>假期休假</t>
  </si>
  <si>
    <t>原余休</t>
  </si>
  <si>
    <t>本月余休</t>
  </si>
  <si>
    <t>本月补休</t>
  </si>
  <si>
    <t>现余休</t>
  </si>
  <si>
    <t>其 他 信 息</t>
  </si>
  <si>
    <t>绩效工资标准</t>
  </si>
  <si>
    <t>考核
等级</t>
  </si>
  <si>
    <t>考核奖励/处罚(元）</t>
  </si>
  <si>
    <t>备   注</t>
  </si>
  <si>
    <t>工资标准</t>
  </si>
  <si>
    <t>基础工资</t>
  </si>
  <si>
    <t>职务工资</t>
  </si>
  <si>
    <t>浮动工资</t>
  </si>
  <si>
    <t>交通补贴</t>
  </si>
  <si>
    <t>房贴</t>
  </si>
  <si>
    <t>通讯补贴</t>
  </si>
  <si>
    <t>补贴</t>
  </si>
  <si>
    <t>其它补贴</t>
  </si>
  <si>
    <t>彩铃补贴</t>
  </si>
  <si>
    <t>全勤</t>
  </si>
  <si>
    <t>工龄补贴</t>
  </si>
  <si>
    <t>学历补贴</t>
  </si>
  <si>
    <t>资质证书补贴</t>
  </si>
  <si>
    <t>合计</t>
  </si>
  <si>
    <t>扣假班数</t>
  </si>
  <si>
    <t>扣假</t>
  </si>
  <si>
    <t>迟到</t>
  </si>
  <si>
    <t>扣款</t>
  </si>
  <si>
    <t>其它扣款</t>
  </si>
  <si>
    <t>扣款合计</t>
  </si>
  <si>
    <t>实发工资</t>
  </si>
  <si>
    <t>签字</t>
  </si>
  <si>
    <t>备注</t>
  </si>
  <si>
    <t>病-事假</t>
  </si>
  <si>
    <t>田祥玉</t>
  </si>
  <si>
    <t>项目经理</t>
  </si>
  <si>
    <t>试用</t>
  </si>
  <si>
    <t>于2024年9月23日入职；余休10.1个班（1-7日、20日、27日、30日2.5h、31日6h）</t>
  </si>
  <si>
    <t>学历补贴：300</t>
  </si>
  <si>
    <t>罗曼</t>
  </si>
  <si>
    <t>项目助理</t>
  </si>
  <si>
    <t>于2024年10月8日入职；余休4.1个班（13日、20日、27日、30日2.5h、31日6h）；</t>
  </si>
  <si>
    <t>于2024年10月8日入职；</t>
  </si>
  <si>
    <t>聂珊珊</t>
  </si>
  <si>
    <t>于2024年10月8日入职；余休4.1个班（13日、20日、27日、30日2.5h、31日6h）</t>
  </si>
  <si>
    <t>牛文艳</t>
  </si>
  <si>
    <t>于2024年10月22日入职；余休2.1个班（27日、30日2.5h、31日6h）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</si>
</sst>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_);[Red]\(0\)"/>
  </numFmts>
  <fonts count="35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rgb="FFFF0000"/>
      <name val="宋体"/>
      <charset val="134"/>
      <scheme val="minor"/>
    </font>
    <font>
      <sz val="10"/>
      <color rgb="FFFF0000"/>
      <name val="宋体"/>
      <charset val="134"/>
    </font>
    <font>
      <b/>
      <sz val="12"/>
      <color indexed="8"/>
      <name val="宋体"/>
      <charset val="134"/>
    </font>
    <font>
      <sz val="9"/>
      <color rgb="FF000000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  <scheme val="maj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6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27" fillId="9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14" fontId="3" fillId="0" borderId="1" xfId="49" applyNumberFormat="1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8" fillId="3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7" fontId="3" fillId="0" borderId="1" xfId="49" applyNumberFormat="1" applyFont="1" applyBorder="1" applyAlignment="1">
      <alignment horizontal="center" vertical="center" wrapText="1"/>
    </xf>
    <xf numFmtId="49" fontId="4" fillId="4" borderId="1" xfId="49" applyNumberFormat="1" applyFont="1" applyFill="1" applyBorder="1" applyAlignment="1">
      <alignment horizontal="center" vertical="center" wrapText="1"/>
    </xf>
    <xf numFmtId="0" fontId="4" fillId="5" borderId="1" xfId="5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7" fontId="11" fillId="4" borderId="1" xfId="0" applyNumberFormat="1" applyFont="1" applyFill="1" applyBorder="1" applyAlignment="1">
      <alignment horizontal="center" vertical="center" wrapText="1"/>
    </xf>
    <xf numFmtId="0" fontId="4" fillId="5" borderId="3" xfId="50" applyFont="1" applyFill="1" applyBorder="1" applyAlignment="1">
      <alignment horizontal="center" vertical="center" wrapText="1"/>
    </xf>
    <xf numFmtId="0" fontId="4" fillId="5" borderId="3" xfId="51" applyFont="1" applyFill="1" applyBorder="1" applyAlignment="1">
      <alignment horizontal="center" vertical="center" wrapText="1"/>
    </xf>
    <xf numFmtId="0" fontId="4" fillId="5" borderId="2" xfId="50" applyFont="1" applyFill="1" applyBorder="1" applyAlignment="1">
      <alignment horizontal="center" vertical="center" wrapText="1"/>
    </xf>
    <xf numFmtId="0" fontId="4" fillId="5" borderId="2" xfId="5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11" fillId="0" borderId="0" xfId="0" applyNumberFormat="1" applyFont="1" applyAlignment="1">
      <alignment horizontal="center" vertical="center" wrapText="1"/>
    </xf>
    <xf numFmtId="177" fontId="11" fillId="0" borderId="0" xfId="0" applyNumberFormat="1" applyFont="1" applyAlignment="1">
      <alignment horizontal="center" vertical="center" wrapText="1"/>
    </xf>
    <xf numFmtId="176" fontId="4" fillId="5" borderId="1" xfId="50" applyNumberFormat="1" applyFont="1" applyFill="1" applyBorder="1" applyAlignment="1">
      <alignment horizontal="center" vertical="center" wrapText="1"/>
    </xf>
    <xf numFmtId="177" fontId="4" fillId="5" borderId="1" xfId="50" applyNumberFormat="1" applyFont="1" applyFill="1" applyBorder="1" applyAlignment="1">
      <alignment horizontal="center" vertical="center" wrapText="1"/>
    </xf>
    <xf numFmtId="177" fontId="4" fillId="5" borderId="3" xfId="50" applyNumberFormat="1" applyFont="1" applyFill="1" applyBorder="1" applyAlignment="1">
      <alignment horizontal="center" vertical="center" wrapText="1"/>
    </xf>
    <xf numFmtId="178" fontId="4" fillId="5" borderId="1" xfId="50" applyNumberFormat="1" applyFont="1" applyFill="1" applyBorder="1" applyAlignment="1">
      <alignment horizontal="center" vertical="center" wrapText="1"/>
    </xf>
    <xf numFmtId="177" fontId="4" fillId="5" borderId="2" xfId="50" applyNumberFormat="1" applyFont="1" applyFill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177" fontId="1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5" fillId="0" borderId="4" xfId="0" applyFont="1" applyFill="1" applyBorder="1" applyAlignment="1" applyProtection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8" xfId="50"/>
    <cellStyle name="常规 2 3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Documents\WeChat Files\wxid_cpnb47ttmte721\FileStorage\File\2021-09\2021&#24180;08&#26376;&#32771;&#21220;&#27719;&#24635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5"/>
    <pageSetUpPr fitToPage="1"/>
  </sheetPr>
  <dimension ref="A1:AQ8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AO5" sqref="AO5"/>
    </sheetView>
  </sheetViews>
  <sheetFormatPr defaultColWidth="9" defaultRowHeight="14.25" outlineLevelRow="7"/>
  <cols>
    <col min="1" max="1" width="4.75" style="1" customWidth="1"/>
    <col min="2" max="2" width="9.875" style="3" customWidth="1"/>
    <col min="3" max="4" width="10.275" style="1" hidden="1" customWidth="1"/>
    <col min="5" max="5" width="6.75" style="4" hidden="1" customWidth="1"/>
    <col min="6" max="14" width="5.5" style="1" hidden="1" customWidth="1"/>
    <col min="15" max="15" width="19.25" style="1" hidden="1" customWidth="1"/>
    <col min="16" max="16" width="5.5" style="1" hidden="1" customWidth="1"/>
    <col min="17" max="17" width="7.91666666666667" style="1" hidden="1" customWidth="1"/>
    <col min="18" max="19" width="6.25" style="1" hidden="1" customWidth="1"/>
    <col min="20" max="20" width="11.25" style="1" customWidth="1"/>
    <col min="21" max="21" width="7.5" style="1" customWidth="1"/>
    <col min="22" max="26" width="6.25" style="1" customWidth="1"/>
    <col min="27" max="27" width="7.375" style="1" customWidth="1"/>
    <col min="28" max="33" width="6.25" style="1" customWidth="1"/>
    <col min="34" max="34" width="8.375" style="1" customWidth="1"/>
    <col min="35" max="35" width="9.025" style="5" customWidth="1"/>
    <col min="36" max="36" width="9.025" style="6" customWidth="1"/>
    <col min="37" max="39" width="6.625" style="1" customWidth="1"/>
    <col min="40" max="40" width="8.475" style="1" customWidth="1"/>
    <col min="41" max="42" width="9" style="1" customWidth="1"/>
    <col min="43" max="43" width="29.5" style="1" customWidth="1"/>
    <col min="44" max="16384" width="9" style="1"/>
  </cols>
  <sheetData>
    <row r="1" s="1" customFormat="1" ht="45" customHeight="1" spans="1:43">
      <c r="A1" s="7"/>
      <c r="B1" s="3"/>
      <c r="C1" s="7"/>
      <c r="D1" s="7"/>
      <c r="E1" s="3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24" t="s">
        <v>0</v>
      </c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38"/>
      <c r="AJ1" s="39"/>
      <c r="AK1" s="24"/>
      <c r="AL1" s="24"/>
      <c r="AM1" s="24"/>
      <c r="AN1" s="24"/>
      <c r="AO1" s="24"/>
      <c r="AP1" s="24"/>
      <c r="AQ1" s="24"/>
    </row>
    <row r="2" s="1" customFormat="1" ht="28" customHeight="1" spans="1:43">
      <c r="A2" s="8" t="s">
        <v>1</v>
      </c>
      <c r="B2" s="9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8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25" t="s">
        <v>18</v>
      </c>
      <c r="S2" s="10" t="s">
        <v>19</v>
      </c>
      <c r="T2" s="26" t="s">
        <v>20</v>
      </c>
      <c r="U2" s="27" t="s">
        <v>21</v>
      </c>
      <c r="V2" s="27" t="s">
        <v>22</v>
      </c>
      <c r="W2" s="27" t="s">
        <v>23</v>
      </c>
      <c r="X2" s="27" t="s">
        <v>24</v>
      </c>
      <c r="Y2" s="27" t="s">
        <v>25</v>
      </c>
      <c r="Z2" s="27" t="s">
        <v>26</v>
      </c>
      <c r="AA2" s="27" t="s">
        <v>27</v>
      </c>
      <c r="AB2" s="27" t="s">
        <v>28</v>
      </c>
      <c r="AC2" s="33" t="s">
        <v>29</v>
      </c>
      <c r="AD2" s="27" t="s">
        <v>30</v>
      </c>
      <c r="AE2" s="34" t="s">
        <v>31</v>
      </c>
      <c r="AF2" s="34" t="s">
        <v>32</v>
      </c>
      <c r="AG2" s="34" t="s">
        <v>33</v>
      </c>
      <c r="AH2" s="27" t="s">
        <v>34</v>
      </c>
      <c r="AI2" s="40" t="s">
        <v>35</v>
      </c>
      <c r="AJ2" s="41" t="s">
        <v>36</v>
      </c>
      <c r="AK2" s="42" t="s">
        <v>37</v>
      </c>
      <c r="AL2" s="43" t="s">
        <v>38</v>
      </c>
      <c r="AM2" s="43" t="s">
        <v>39</v>
      </c>
      <c r="AN2" s="41" t="s">
        <v>40</v>
      </c>
      <c r="AO2" s="43" t="s">
        <v>41</v>
      </c>
      <c r="AP2" s="27" t="s">
        <v>42</v>
      </c>
      <c r="AQ2" s="27" t="s">
        <v>43</v>
      </c>
    </row>
    <row r="3" s="1" customFormat="1" ht="28" customHeight="1" spans="1:43">
      <c r="A3" s="8"/>
      <c r="B3" s="9"/>
      <c r="C3" s="10"/>
      <c r="D3" s="11"/>
      <c r="E3" s="10"/>
      <c r="F3" s="10"/>
      <c r="G3" s="10"/>
      <c r="H3" s="10" t="s">
        <v>44</v>
      </c>
      <c r="I3" s="10"/>
      <c r="J3" s="10"/>
      <c r="K3" s="8"/>
      <c r="L3" s="10"/>
      <c r="M3" s="10"/>
      <c r="N3" s="10"/>
      <c r="O3" s="10"/>
      <c r="P3" s="10"/>
      <c r="Q3" s="10"/>
      <c r="R3" s="25"/>
      <c r="S3" s="10"/>
      <c r="T3" s="26"/>
      <c r="U3" s="27"/>
      <c r="V3" s="27"/>
      <c r="W3" s="27"/>
      <c r="X3" s="27"/>
      <c r="Y3" s="27"/>
      <c r="Z3" s="27"/>
      <c r="AA3" s="27"/>
      <c r="AB3" s="27"/>
      <c r="AC3" s="35"/>
      <c r="AD3" s="27"/>
      <c r="AE3" s="36"/>
      <c r="AF3" s="36"/>
      <c r="AG3" s="36"/>
      <c r="AH3" s="27"/>
      <c r="AI3" s="40"/>
      <c r="AJ3" s="41"/>
      <c r="AK3" s="44"/>
      <c r="AL3" s="43"/>
      <c r="AM3" s="43"/>
      <c r="AN3" s="41"/>
      <c r="AO3" s="43"/>
      <c r="AP3" s="27"/>
      <c r="AQ3" s="27"/>
    </row>
    <row r="4" s="2" customFormat="1" ht="57" customHeight="1" spans="1:43">
      <c r="A4" s="12">
        <f>ROW()-3</f>
        <v>1</v>
      </c>
      <c r="B4" s="12" t="s">
        <v>45</v>
      </c>
      <c r="C4" s="13" t="s">
        <v>46</v>
      </c>
      <c r="D4" s="14">
        <v>45558</v>
      </c>
      <c r="E4" s="15" t="s">
        <v>47</v>
      </c>
      <c r="F4" s="13">
        <v>31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10.1</v>
      </c>
      <c r="M4" s="13">
        <v>0</v>
      </c>
      <c r="N4" s="13">
        <v>10.1</v>
      </c>
      <c r="O4" s="22" t="s">
        <v>48</v>
      </c>
      <c r="P4" s="13">
        <v>0</v>
      </c>
      <c r="Q4" s="13">
        <v>0</v>
      </c>
      <c r="R4" s="13">
        <v>0</v>
      </c>
      <c r="S4" s="28" t="s">
        <v>49</v>
      </c>
      <c r="T4" s="29">
        <v>5500</v>
      </c>
      <c r="U4" s="30">
        <v>3000</v>
      </c>
      <c r="V4" s="30">
        <v>700</v>
      </c>
      <c r="W4" s="30">
        <v>300</v>
      </c>
      <c r="X4" s="30">
        <v>300</v>
      </c>
      <c r="Y4" s="30">
        <v>300</v>
      </c>
      <c r="Z4" s="30">
        <v>300</v>
      </c>
      <c r="AA4" s="37">
        <v>600</v>
      </c>
      <c r="AC4" s="31"/>
      <c r="AD4" s="31">
        <v>0</v>
      </c>
      <c r="AE4" s="31">
        <v>0</v>
      </c>
      <c r="AF4" s="31">
        <v>400</v>
      </c>
      <c r="AG4" s="31">
        <v>0</v>
      </c>
      <c r="AH4" s="31">
        <f>SUM(U4:AG4)</f>
        <v>5900</v>
      </c>
      <c r="AI4" s="31">
        <f>H4</f>
        <v>0</v>
      </c>
      <c r="AJ4" s="45">
        <f>T4/F4*AI4</f>
        <v>0</v>
      </c>
      <c r="AK4" s="31">
        <f>G4*2</f>
        <v>0</v>
      </c>
      <c r="AL4" s="31">
        <v>0</v>
      </c>
      <c r="AM4" s="46">
        <v>0</v>
      </c>
      <c r="AN4" s="31">
        <f>SUM(AI4:AM4)</f>
        <v>0</v>
      </c>
      <c r="AO4" s="31">
        <f>AH4-AN4</f>
        <v>5900</v>
      </c>
      <c r="AP4" s="47"/>
      <c r="AQ4" s="48"/>
    </row>
    <row r="5" s="2" customFormat="1" ht="55" customHeight="1" spans="1:43">
      <c r="A5" s="12">
        <f>ROW()-3</f>
        <v>2</v>
      </c>
      <c r="B5" s="16" t="s">
        <v>50</v>
      </c>
      <c r="C5" s="13" t="s">
        <v>51</v>
      </c>
      <c r="D5" s="14">
        <v>45573</v>
      </c>
      <c r="E5" s="15" t="s">
        <v>47</v>
      </c>
      <c r="F5" s="17">
        <v>24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5.1</v>
      </c>
      <c r="M5" s="13">
        <v>0</v>
      </c>
      <c r="N5" s="13">
        <v>5.1</v>
      </c>
      <c r="O5" s="23" t="s">
        <v>52</v>
      </c>
      <c r="P5" s="13">
        <v>0</v>
      </c>
      <c r="Q5" s="13">
        <v>0</v>
      </c>
      <c r="R5" s="13">
        <v>0</v>
      </c>
      <c r="S5" s="28"/>
      <c r="T5" s="29">
        <v>4300</v>
      </c>
      <c r="U5" s="30">
        <f>T5/31*F5</f>
        <v>3329.03225806452</v>
      </c>
      <c r="V5" s="31"/>
      <c r="W5" s="31"/>
      <c r="X5" s="31"/>
      <c r="Y5" s="31"/>
      <c r="Z5" s="31"/>
      <c r="AA5" s="31"/>
      <c r="AB5" s="37"/>
      <c r="AC5" s="31"/>
      <c r="AD5" s="31">
        <v>0</v>
      </c>
      <c r="AE5" s="31">
        <v>0</v>
      </c>
      <c r="AF5" s="31">
        <v>0</v>
      </c>
      <c r="AG5" s="31">
        <v>0</v>
      </c>
      <c r="AH5" s="31">
        <f>SUM(U5:AG5)</f>
        <v>3329.03225806452</v>
      </c>
      <c r="AI5" s="31">
        <f>H5</f>
        <v>0</v>
      </c>
      <c r="AJ5" s="45">
        <f>T5/F5*AI5</f>
        <v>0</v>
      </c>
      <c r="AK5" s="31">
        <f>G5*2</f>
        <v>0</v>
      </c>
      <c r="AL5" s="31">
        <v>0</v>
      </c>
      <c r="AM5" s="31">
        <v>0</v>
      </c>
      <c r="AN5" s="31">
        <f>SUM(AJ5:AM5)</f>
        <v>0</v>
      </c>
      <c r="AO5" s="31">
        <f>AH5-AN5</f>
        <v>3329.03225806452</v>
      </c>
      <c r="AP5" s="47"/>
      <c r="AQ5" s="23" t="s">
        <v>53</v>
      </c>
    </row>
    <row r="6" s="2" customFormat="1" ht="64" customHeight="1" spans="1:43">
      <c r="A6" s="12">
        <f>ROW()-3</f>
        <v>3</v>
      </c>
      <c r="B6" s="12" t="s">
        <v>54</v>
      </c>
      <c r="C6" s="13" t="s">
        <v>51</v>
      </c>
      <c r="D6" s="14">
        <v>45573</v>
      </c>
      <c r="E6" s="15" t="s">
        <v>47</v>
      </c>
      <c r="F6" s="17">
        <v>24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4.1</v>
      </c>
      <c r="M6" s="13">
        <v>0</v>
      </c>
      <c r="N6" s="13">
        <v>4.1</v>
      </c>
      <c r="O6" s="22" t="s">
        <v>55</v>
      </c>
      <c r="P6" s="13">
        <v>0</v>
      </c>
      <c r="Q6" s="13">
        <v>0</v>
      </c>
      <c r="R6" s="13">
        <v>0</v>
      </c>
      <c r="S6" s="28"/>
      <c r="T6" s="29">
        <v>3500</v>
      </c>
      <c r="U6" s="30">
        <f>T6/31*F6</f>
        <v>2709.67741935484</v>
      </c>
      <c r="V6" s="31"/>
      <c r="W6" s="31"/>
      <c r="X6" s="31"/>
      <c r="Y6" s="31"/>
      <c r="Z6" s="31"/>
      <c r="AA6" s="31"/>
      <c r="AB6" s="31"/>
      <c r="AC6" s="31"/>
      <c r="AD6" s="31">
        <v>0</v>
      </c>
      <c r="AE6" s="31">
        <v>0</v>
      </c>
      <c r="AF6" s="31">
        <v>0</v>
      </c>
      <c r="AG6" s="31">
        <v>0</v>
      </c>
      <c r="AH6" s="31">
        <f>SUM(U6:AG6)</f>
        <v>2709.67741935484</v>
      </c>
      <c r="AI6" s="31">
        <f>H6</f>
        <v>0</v>
      </c>
      <c r="AJ6" s="45">
        <f>T6/F6*AI6</f>
        <v>0</v>
      </c>
      <c r="AK6" s="31">
        <f>G6*2</f>
        <v>0</v>
      </c>
      <c r="AL6" s="31">
        <v>0</v>
      </c>
      <c r="AM6" s="31">
        <v>0</v>
      </c>
      <c r="AN6" s="31">
        <f>SUM(AJ6:AM6)</f>
        <v>0</v>
      </c>
      <c r="AO6" s="31">
        <f>AH6-AN6</f>
        <v>2709.67741935484</v>
      </c>
      <c r="AP6" s="47"/>
      <c r="AQ6" s="22" t="s">
        <v>55</v>
      </c>
    </row>
    <row r="7" s="2" customFormat="1" ht="64" customHeight="1" spans="1:43">
      <c r="A7" s="12">
        <f>ROW()-3</f>
        <v>4</v>
      </c>
      <c r="B7" s="12" t="s">
        <v>56</v>
      </c>
      <c r="C7" s="13" t="s">
        <v>51</v>
      </c>
      <c r="D7" s="14">
        <v>45587</v>
      </c>
      <c r="E7" s="15" t="s">
        <v>47</v>
      </c>
      <c r="F7" s="17">
        <v>10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2.1</v>
      </c>
      <c r="M7" s="13">
        <v>0</v>
      </c>
      <c r="N7" s="13">
        <v>2.1</v>
      </c>
      <c r="O7" s="22" t="s">
        <v>57</v>
      </c>
      <c r="P7" s="13">
        <v>0</v>
      </c>
      <c r="Q7" s="13">
        <v>0</v>
      </c>
      <c r="R7" s="13">
        <v>0</v>
      </c>
      <c r="S7" s="28"/>
      <c r="T7" s="29">
        <v>4000</v>
      </c>
      <c r="U7" s="30">
        <f>T7/31*F7</f>
        <v>1290.32258064516</v>
      </c>
      <c r="V7" s="31"/>
      <c r="W7" s="31"/>
      <c r="X7" s="31"/>
      <c r="Y7" s="31"/>
      <c r="Z7" s="31"/>
      <c r="AA7" s="31"/>
      <c r="AB7" s="37"/>
      <c r="AC7" s="31"/>
      <c r="AD7" s="31">
        <v>0</v>
      </c>
      <c r="AE7" s="31">
        <v>0</v>
      </c>
      <c r="AF7" s="31">
        <v>0</v>
      </c>
      <c r="AG7" s="31">
        <v>0</v>
      </c>
      <c r="AH7" s="31">
        <f>SUM(U7:AG7)</f>
        <v>1290.32258064516</v>
      </c>
      <c r="AI7" s="31">
        <f>H7</f>
        <v>0</v>
      </c>
      <c r="AJ7" s="45">
        <f>T7/F7*AI7</f>
        <v>0</v>
      </c>
      <c r="AK7" s="31">
        <f>G7*2</f>
        <v>0</v>
      </c>
      <c r="AL7" s="31">
        <v>0</v>
      </c>
      <c r="AM7" s="31">
        <v>0</v>
      </c>
      <c r="AN7" s="31">
        <f>SUM(AJ7:AM7)</f>
        <v>0</v>
      </c>
      <c r="AO7" s="31">
        <f>AH7-AN7</f>
        <v>1290.32258064516</v>
      </c>
      <c r="AP7" s="47"/>
      <c r="AQ7" s="22" t="s">
        <v>57</v>
      </c>
    </row>
    <row r="8" s="2" customFormat="1" ht="28" customHeight="1" spans="1:43">
      <c r="A8" s="18"/>
      <c r="B8" s="19" t="s">
        <v>34</v>
      </c>
      <c r="C8" s="20"/>
      <c r="D8" s="20"/>
      <c r="E8" s="21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18"/>
      <c r="R8" s="20"/>
      <c r="S8" s="20"/>
      <c r="T8" s="32">
        <f t="shared" ref="T8:AO8" si="0">SUM(T4:T7)</f>
        <v>17300</v>
      </c>
      <c r="U8" s="32">
        <f t="shared" si="0"/>
        <v>10329.0322580645</v>
      </c>
      <c r="V8" s="32">
        <f t="shared" si="0"/>
        <v>700</v>
      </c>
      <c r="W8" s="32">
        <f t="shared" si="0"/>
        <v>300</v>
      </c>
      <c r="X8" s="32">
        <f t="shared" si="0"/>
        <v>300</v>
      </c>
      <c r="Y8" s="32">
        <f t="shared" si="0"/>
        <v>300</v>
      </c>
      <c r="Z8" s="32">
        <f t="shared" si="0"/>
        <v>300</v>
      </c>
      <c r="AA8" s="32">
        <f t="shared" si="0"/>
        <v>600</v>
      </c>
      <c r="AB8" s="32">
        <f t="shared" si="0"/>
        <v>0</v>
      </c>
      <c r="AC8" s="32">
        <f t="shared" si="0"/>
        <v>0</v>
      </c>
      <c r="AD8" s="32">
        <f t="shared" si="0"/>
        <v>0</v>
      </c>
      <c r="AE8" s="32">
        <f t="shared" si="0"/>
        <v>0</v>
      </c>
      <c r="AF8" s="32">
        <f t="shared" si="0"/>
        <v>400</v>
      </c>
      <c r="AG8" s="32">
        <f t="shared" si="0"/>
        <v>0</v>
      </c>
      <c r="AH8" s="32">
        <f t="shared" si="0"/>
        <v>13229.0322580645</v>
      </c>
      <c r="AI8" s="32">
        <f t="shared" si="0"/>
        <v>0</v>
      </c>
      <c r="AJ8" s="32">
        <f t="shared" si="0"/>
        <v>0</v>
      </c>
      <c r="AK8" s="32">
        <f t="shared" si="0"/>
        <v>0</v>
      </c>
      <c r="AL8" s="32">
        <f t="shared" si="0"/>
        <v>0</v>
      </c>
      <c r="AM8" s="32">
        <f t="shared" si="0"/>
        <v>0</v>
      </c>
      <c r="AN8" s="32">
        <f t="shared" si="0"/>
        <v>0</v>
      </c>
      <c r="AO8" s="32">
        <f t="shared" si="0"/>
        <v>13229.0322580645</v>
      </c>
      <c r="AP8" s="32"/>
      <c r="AQ8" s="49"/>
    </row>
  </sheetData>
  <mergeCells count="43">
    <mergeCell ref="T1:AQ1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</mergeCells>
  <conditionalFormatting sqref="B5">
    <cfRule type="duplicateValues" dxfId="0" priority="1"/>
  </conditionalFormatting>
  <pageMargins left="0.751388888888889" right="0.751388888888889" top="0.118055555555556" bottom="0.550694444444444" header="0.5" footer="0.5"/>
  <pageSetup paperSize="9" scale="62" fitToHeight="0" orientation="landscape" horizontalDpi="600"/>
  <headerFooter>
    <oddFooter>&amp;L审批：&amp;C审核：&amp;R制表：陶刘燕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石河子大学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中高后勤</dc:creator>
  <cp:lastModifiedBy>joy</cp:lastModifiedBy>
  <dcterms:created xsi:type="dcterms:W3CDTF">2024-11-16T09:57:16Z</dcterms:created>
  <dcterms:modified xsi:type="dcterms:W3CDTF">2024-11-16T10:00:54Z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0A15FE1D385A44BD9C3A072BCE1C2A1E_11</vt:lpwstr>
  </property>
  <property fmtid="{D5CDD505-2E9C-101B-9397-08002B2CF9AE}" pid="3" name="KSOProductBuildVer">
    <vt:lpwstr>2052-12.1.0.18608</vt:lpwstr>
  </property>
</Properties>
</file>