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55"/>
  </bookViews>
  <sheets>
    <sheet name="新疆项目" sheetId="1" r:id="rId1"/>
  </sheets>
  <externalReferences>
    <externalReference r:id="rId2"/>
  </externalReferences>
  <definedNames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<sst xmlns="http://schemas.openxmlformats.org/spreadsheetml/2006/main" count="76" uniqueCount="71">
  <si>
    <t>序号</t>
  </si>
  <si>
    <t>姓名</t>
  </si>
  <si>
    <t>职位</t>
  </si>
  <si>
    <t>入职
时间</t>
  </si>
  <si>
    <t>试用/转正</t>
  </si>
  <si>
    <t>应出勤个班数</t>
  </si>
  <si>
    <t>迟到0旷工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</si>
  <si>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</si>
  <si>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</si>
  <si>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</si>
  <si>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</si>
  <si>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</si>
  <si>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</si>
  <si>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</si>
  <si>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</si>
  <si>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</si>
  <si>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</si>
  <si>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考核奖励0处罚(元）</t>
  </si>
  <si>
    <t>备   注</t>
  </si>
  <si>
    <t>新疆项目2025年2月工资表</t>
  </si>
  <si>
    <t>病-事假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</si>
  <si>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</si>
  <si>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</si>
  <si>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</si>
  <si>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</si>
  <si>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</si>
  <si>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</si>
  <si>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</si>
  <si>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</si>
  <si>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彩铃</t>
  </si>
  <si>
    <t>其他补贴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</si>
  <si>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</si>
  <si>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</si>
  <si>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</si>
  <si>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</si>
  <si>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</si>
  <si>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</si>
  <si>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</si>
  <si>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迟到</t>
  </si>
  <si>
    <t>扣假</t>
  </si>
  <si>
    <t>扣个税和服装费</t>
  </si>
  <si>
    <t>其他</t>
  </si>
  <si>
    <t>社保扣款</t>
  </si>
  <si>
    <t>扣款合计</t>
  </si>
  <si>
    <t>实发工资</t>
  </si>
  <si>
    <t>签字</t>
  </si>
  <si>
    <t>备注</t>
  </si>
  <si>
    <t>墨相麟</t>
  </si>
  <si>
    <t>唐新梅</t>
  </si>
  <si>
    <t>人事专员</t>
  </si>
  <si>
    <t>2024.9.18</t>
  </si>
  <si>
    <t>转正</t>
  </si>
  <si>
    <t>余休13.8个班计发在2月工资中；</t>
  </si>
  <si>
    <t>新疆出勤28个班（1-28日）补贴1800元；</t>
  </si>
  <si>
    <t>新疆出勤28个班（1-28日）补贴1800元；扣个税107.29元；余休13.8个班计发在2月工资中；</t>
  </si>
  <si>
    <t>常宝轩</t>
  </si>
  <si>
    <t>市场经理</t>
  </si>
  <si>
    <t>2024.8.8</t>
  </si>
  <si>
    <t>假期休假7个班（1-7日）按100%工资计发；</t>
  </si>
  <si>
    <t>新疆总部出勤</t>
  </si>
  <si>
    <t>新疆总部出勤，扣个税73.93</t>
  </si>
  <si>
    <t>付晨雨</t>
  </si>
  <si>
    <t>行政人事主管</t>
  </si>
  <si>
    <t>2024.12.11</t>
  </si>
  <si>
    <t>试用</t>
  </si>
  <si>
    <t>扣社保549.90元</t>
  </si>
  <si>
    <t>刘佳伟</t>
  </si>
  <si>
    <t>市场部经理</t>
  </si>
  <si>
    <t>2025.2.18</t>
  </si>
  <si>
    <t>于2025年2月18日入职；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</si>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</sst>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3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2" borderId="1" xfId="50" applyNumberFormat="1" applyFont="1" applyFill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vertical="center" wrapText="1"/>
    </xf>
    <xf numFmtId="176" fontId="4" fillId="0" borderId="4" xfId="49" applyNumberFormat="1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center" vertical="center" wrapText="1"/>
    </xf>
    <xf numFmtId="176" fontId="5" fillId="0" borderId="1" xfId="51" applyNumberFormat="1" applyBorder="1" applyAlignment="1">
      <alignment horizontal="center" vertical="center" wrapText="1"/>
    </xf>
    <xf numFmtId="176" fontId="5" fillId="3" borderId="5" xfId="49" applyNumberForma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" fillId="4" borderId="2" xfId="49" applyNumberFormat="1" applyFont="1" applyFill="1" applyBorder="1" applyAlignment="1">
      <alignment horizontal="center" vertical="center" wrapText="1"/>
    </xf>
    <xf numFmtId="176" fontId="3" fillId="4" borderId="3" xfId="49" applyNumberFormat="1" applyFont="1" applyFill="1" applyBorder="1" applyAlignment="1">
      <alignment horizontal="center" vertical="center" wrapText="1"/>
    </xf>
    <xf numFmtId="176" fontId="3" fillId="0" borderId="7" xfId="49" applyNumberFormat="1" applyFont="1" applyBorder="1" applyAlignment="1">
      <alignment horizontal="center" vertical="center" wrapText="1"/>
    </xf>
    <xf numFmtId="176" fontId="3" fillId="4" borderId="3" xfId="49" applyNumberFormat="1" applyFont="1" applyFill="1" applyBorder="1" applyAlignment="1">
      <alignment horizontal="center" vertical="center" wrapText="1"/>
    </xf>
    <xf numFmtId="176" fontId="3" fillId="0" borderId="7" xfId="49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4" fillId="7" borderId="1" xfId="0" applyNumberFormat="1" applyFont="1" applyFill="1" applyBorder="1" applyAlignment="1">
      <alignment horizontal="center" vertical="center"/>
    </xf>
    <xf numFmtId="176" fontId="15" fillId="8" borderId="1" xfId="5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176" fontId="16" fillId="0" borderId="1" xfId="52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76" fontId="17" fillId="0" borderId="1" xfId="0" applyNumberFormat="1" applyFont="1" applyBorder="1" applyAlignment="1">
      <alignment horizontal="center" vertical="center"/>
    </xf>
    <xf numFmtId="176" fontId="17" fillId="9" borderId="1" xfId="0" applyNumberFormat="1" applyFont="1" applyFill="1" applyBorder="1" applyAlignment="1">
      <alignment horizontal="center" vertical="center"/>
    </xf>
    <xf numFmtId="176" fontId="5" fillId="9" borderId="1" xfId="51" applyNumberFormat="1" applyFill="1" applyBorder="1" applyAlignment="1">
      <alignment horizontal="center" vertical="center" wrapText="1"/>
    </xf>
    <xf numFmtId="176" fontId="0" fillId="9" borderId="1" xfId="0" applyNumberFormat="1" applyFill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176" fontId="2" fillId="8" borderId="1" xfId="51" applyNumberFormat="1" applyFont="1" applyFill="1" applyBorder="1" applyAlignment="1">
      <alignment horizontal="center" vertical="center" wrapText="1"/>
    </xf>
    <xf numFmtId="176" fontId="0" fillId="0" borderId="7" xfId="0" applyNumberFormat="1" applyBorder="1">
      <alignment vertical="center"/>
    </xf>
    <xf numFmtId="0" fontId="19" fillId="5" borderId="1" xfId="0" applyFont="1" applyFill="1" applyBorder="1" applyAlignment="1" applyProtection="1">
      <alignment horizontal="center" vertical="center" wrapText="1"/>
    </xf>
    <xf numFmtId="176" fontId="0" fillId="0" borderId="7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20" fillId="3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3" xfId="51"/>
    <cellStyle name="常规 24" xfId="52"/>
    <cellStyle name="常规 7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XFD20"/>
  <sheetViews>
    <sheetView tabSelected="1" zoomScale="90" zoomScaleNormal="90" workbookViewId="0">
      <pane xSplit="2" ySplit="2" topLeftCell="AD3" activePane="bottomRight" state="frozen"/>
      <selection/>
      <selection pane="topRight"/>
      <selection pane="bottomLeft"/>
      <selection pane="bottomRight" activeCell="AP16" sqref="AP16"/>
    </sheetView>
  </sheetViews>
  <sheetFormatPr defaultColWidth="11.6666666666667" defaultRowHeight="13.5"/>
  <cols>
    <col min="1" max="14" width="11.6666666666667" style="1" customWidth="1"/>
    <col min="15" max="15" width="14.7333333333333" style="1" customWidth="1"/>
    <col min="16" max="18" width="11.6666666666667" style="1" customWidth="1"/>
    <col min="19" max="19" width="14.8666666666667" style="1" customWidth="1"/>
    <col min="20" max="20" width="11.6666666666667" style="1" customWidth="1"/>
    <col min="21" max="45" width="11.6666666666667" style="2" customWidth="1"/>
    <col min="46" max="46" width="43.0666666666667" style="3" customWidth="1"/>
    <col min="47" max="47" width="15" style="3" customWidth="1"/>
    <col min="48" max="16383" width="11.6666666666667" style="1" customWidth="1"/>
  </cols>
  <sheetData>
    <row r="1" s="1" customFormat="1" ht="41" customHeight="1" spans="1:16384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2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6" t="s">
        <v>18</v>
      </c>
      <c r="T1" s="32" t="s">
        <v>19</v>
      </c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45"/>
      <c r="AU1" s="45"/>
      <c r="AV1" s="25"/>
      <c r="XFD1"/>
    </row>
    <row r="2" s="1" customFormat="1" ht="43.05" customHeight="1" spans="1:16384">
      <c r="A2" s="4"/>
      <c r="B2" s="7"/>
      <c r="C2" s="7"/>
      <c r="D2" s="7"/>
      <c r="E2" s="7"/>
      <c r="F2" s="7"/>
      <c r="G2" s="7"/>
      <c r="H2" s="8" t="s">
        <v>20</v>
      </c>
      <c r="I2" s="7"/>
      <c r="J2" s="7"/>
      <c r="K2" s="27"/>
      <c r="L2" s="7"/>
      <c r="M2" s="7"/>
      <c r="N2" s="28"/>
      <c r="O2" s="7"/>
      <c r="P2" s="7"/>
      <c r="Q2" s="7"/>
      <c r="R2" s="7"/>
      <c r="S2" s="6"/>
      <c r="T2" s="33" t="s">
        <v>21</v>
      </c>
      <c r="U2" s="34" t="s">
        <v>22</v>
      </c>
      <c r="V2" s="34" t="s">
        <v>23</v>
      </c>
      <c r="W2" s="34" t="s">
        <v>24</v>
      </c>
      <c r="X2" s="34" t="s">
        <v>25</v>
      </c>
      <c r="Y2" s="34" t="s">
        <v>26</v>
      </c>
      <c r="Z2" s="34" t="s">
        <v>27</v>
      </c>
      <c r="AA2" s="34" t="s">
        <v>28</v>
      </c>
      <c r="AB2" s="34" t="s">
        <v>29</v>
      </c>
      <c r="AC2" s="34" t="s">
        <v>28</v>
      </c>
      <c r="AD2" s="34" t="s">
        <v>30</v>
      </c>
      <c r="AE2" s="34" t="s">
        <v>31</v>
      </c>
      <c r="AF2" s="34" t="s">
        <v>32</v>
      </c>
      <c r="AG2" s="34" t="s">
        <v>33</v>
      </c>
      <c r="AH2" s="34" t="s">
        <v>34</v>
      </c>
      <c r="AI2" s="34" t="s">
        <v>35</v>
      </c>
      <c r="AJ2" s="34" t="s">
        <v>36</v>
      </c>
      <c r="AK2" s="34" t="s">
        <v>37</v>
      </c>
      <c r="AL2" s="34" t="s">
        <v>38</v>
      </c>
      <c r="AM2" s="34" t="s">
        <v>39</v>
      </c>
      <c r="AN2" s="34" t="s">
        <v>40</v>
      </c>
      <c r="AO2" s="34" t="s">
        <v>41</v>
      </c>
      <c r="AP2" s="34" t="s">
        <v>42</v>
      </c>
      <c r="AQ2" s="34" t="s">
        <v>43</v>
      </c>
      <c r="AR2" s="34" t="s">
        <v>44</v>
      </c>
      <c r="AS2" s="34" t="s">
        <v>45</v>
      </c>
      <c r="AT2" s="46" t="s">
        <v>46</v>
      </c>
      <c r="AU2" s="46"/>
      <c r="AV2" s="25"/>
      <c r="XFD2"/>
    </row>
    <row r="3" s="1" customFormat="1" ht="43.05" customHeight="1" spans="1:16384">
      <c r="A3" s="4">
        <v>1</v>
      </c>
      <c r="B3" s="9" t="s">
        <v>47</v>
      </c>
      <c r="C3" s="10"/>
      <c r="D3" s="10"/>
      <c r="E3" s="10"/>
      <c r="F3" s="7">
        <v>28</v>
      </c>
      <c r="G3" s="10"/>
      <c r="H3" s="8"/>
      <c r="I3" s="10"/>
      <c r="J3" s="10"/>
      <c r="K3" s="29"/>
      <c r="L3" s="10"/>
      <c r="M3" s="10"/>
      <c r="N3" s="30"/>
      <c r="O3" s="10"/>
      <c r="P3" s="10"/>
      <c r="Q3" s="10"/>
      <c r="R3" s="10"/>
      <c r="S3" s="6"/>
      <c r="T3" s="33">
        <v>800</v>
      </c>
      <c r="U3" s="34">
        <v>200</v>
      </c>
      <c r="V3" s="34">
        <v>200</v>
      </c>
      <c r="W3" s="34">
        <v>200</v>
      </c>
      <c r="X3" s="34">
        <v>100</v>
      </c>
      <c r="Y3" s="34">
        <v>100</v>
      </c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42">
        <f>SUM(U3:AI3)</f>
        <v>800</v>
      </c>
      <c r="AK3" s="34"/>
      <c r="AL3" s="34"/>
      <c r="AM3" s="34"/>
      <c r="AN3" s="34">
        <v>91.5</v>
      </c>
      <c r="AO3" s="34"/>
      <c r="AP3" s="34"/>
      <c r="AQ3" s="41">
        <f>SUM(AL3:AP3)</f>
        <v>91.5</v>
      </c>
      <c r="AR3" s="41">
        <f>AJ3-AQ3</f>
        <v>708.5</v>
      </c>
      <c r="AS3" s="34"/>
      <c r="AT3" s="46"/>
      <c r="AU3" s="46"/>
      <c r="AV3" s="47"/>
      <c r="XFD3"/>
    </row>
    <row r="4" s="1" customFormat="1" ht="60" customHeight="1" spans="1:48">
      <c r="A4" s="11">
        <f>ROW()-2</f>
        <v>2</v>
      </c>
      <c r="B4" s="12" t="s">
        <v>48</v>
      </c>
      <c r="C4" s="13" t="s">
        <v>49</v>
      </c>
      <c r="D4" s="14" t="s">
        <v>50</v>
      </c>
      <c r="E4" s="15" t="s">
        <v>51</v>
      </c>
      <c r="F4" s="16">
        <v>28</v>
      </c>
      <c r="G4" s="17">
        <v>0</v>
      </c>
      <c r="H4" s="17">
        <v>0</v>
      </c>
      <c r="I4" s="17">
        <v>0</v>
      </c>
      <c r="J4" s="17">
        <v>0</v>
      </c>
      <c r="K4" s="17">
        <v>13.8</v>
      </c>
      <c r="L4" s="17">
        <v>0</v>
      </c>
      <c r="M4" s="17">
        <v>0</v>
      </c>
      <c r="N4" s="15">
        <f>K4+L4-M4</f>
        <v>13.8</v>
      </c>
      <c r="O4" s="31" t="s">
        <v>52</v>
      </c>
      <c r="P4" s="17">
        <v>0</v>
      </c>
      <c r="Q4" s="17">
        <v>0</v>
      </c>
      <c r="R4" s="35">
        <v>0</v>
      </c>
      <c r="S4" s="36" t="s">
        <v>53</v>
      </c>
      <c r="T4" s="33">
        <v>3351.48</v>
      </c>
      <c r="U4" s="37">
        <v>2000</v>
      </c>
      <c r="V4" s="37">
        <v>300</v>
      </c>
      <c r="W4" s="38">
        <v>200</v>
      </c>
      <c r="X4" s="38">
        <v>200</v>
      </c>
      <c r="Y4" s="38">
        <v>200</v>
      </c>
      <c r="Z4" s="38">
        <v>200</v>
      </c>
      <c r="AA4" s="38">
        <v>251.48</v>
      </c>
      <c r="AB4" s="37">
        <v>10</v>
      </c>
      <c r="AC4" s="37">
        <f>3900/28*13.8</f>
        <v>1922.14285714286</v>
      </c>
      <c r="AD4" s="37">
        <v>1800</v>
      </c>
      <c r="AE4" s="41"/>
      <c r="AF4" s="37">
        <v>660</v>
      </c>
      <c r="AG4" s="37">
        <v>0</v>
      </c>
      <c r="AH4" s="37">
        <v>300</v>
      </c>
      <c r="AI4" s="37">
        <v>100</v>
      </c>
      <c r="AJ4" s="42">
        <f>SUM(U4:AI4)</f>
        <v>8143.62285714286</v>
      </c>
      <c r="AK4" s="43">
        <f>H4</f>
        <v>0</v>
      </c>
      <c r="AL4" s="42">
        <f>G4*2</f>
        <v>0</v>
      </c>
      <c r="AM4" s="43">
        <f>T4/28*AK4</f>
        <v>0</v>
      </c>
      <c r="AN4" s="37">
        <v>0</v>
      </c>
      <c r="AO4" s="37">
        <v>107.29</v>
      </c>
      <c r="AP4" s="41">
        <v>0</v>
      </c>
      <c r="AQ4" s="41">
        <f>SUM(AL4:AP4)</f>
        <v>107.29</v>
      </c>
      <c r="AR4" s="41">
        <f>AJ4-AQ4</f>
        <v>8036.33285714286</v>
      </c>
      <c r="AS4" s="37"/>
      <c r="AT4" s="48"/>
      <c r="AU4" s="36" t="s">
        <v>54</v>
      </c>
      <c r="AV4" s="49"/>
    </row>
    <row r="5" s="1" customFormat="1" ht="44" customHeight="1" spans="1:48">
      <c r="A5" s="11">
        <f>ROW()-2</f>
        <v>3</v>
      </c>
      <c r="B5" s="12" t="s">
        <v>55</v>
      </c>
      <c r="C5" s="18" t="s">
        <v>56</v>
      </c>
      <c r="D5" s="18" t="s">
        <v>57</v>
      </c>
      <c r="E5" s="19" t="s">
        <v>51</v>
      </c>
      <c r="F5" s="16">
        <v>28</v>
      </c>
      <c r="G5" s="18">
        <v>0</v>
      </c>
      <c r="H5" s="18">
        <v>0</v>
      </c>
      <c r="I5" s="18">
        <v>0</v>
      </c>
      <c r="J5" s="18">
        <v>7</v>
      </c>
      <c r="K5" s="18">
        <v>0</v>
      </c>
      <c r="L5" s="18">
        <v>0</v>
      </c>
      <c r="M5" s="18">
        <v>0</v>
      </c>
      <c r="N5" s="18">
        <v>0</v>
      </c>
      <c r="O5" s="31" t="s">
        <v>58</v>
      </c>
      <c r="P5" s="18">
        <v>0</v>
      </c>
      <c r="Q5" s="18">
        <v>0</v>
      </c>
      <c r="R5" s="39">
        <v>0</v>
      </c>
      <c r="S5" s="18" t="s">
        <v>59</v>
      </c>
      <c r="T5" s="33">
        <v>5451.48</v>
      </c>
      <c r="U5" s="37">
        <v>3500</v>
      </c>
      <c r="V5" s="37">
        <v>800</v>
      </c>
      <c r="W5" s="37">
        <v>400</v>
      </c>
      <c r="X5" s="37">
        <v>300</v>
      </c>
      <c r="Y5" s="37">
        <v>200</v>
      </c>
      <c r="Z5" s="37">
        <v>100</v>
      </c>
      <c r="AA5" s="37">
        <v>151.48</v>
      </c>
      <c r="AB5" s="37">
        <v>10</v>
      </c>
      <c r="AC5" s="37"/>
      <c r="AD5" s="37"/>
      <c r="AE5" s="41"/>
      <c r="AF5" s="37">
        <v>0</v>
      </c>
      <c r="AG5" s="37">
        <v>0</v>
      </c>
      <c r="AH5" s="37">
        <v>300</v>
      </c>
      <c r="AI5" s="37">
        <v>0</v>
      </c>
      <c r="AJ5" s="42">
        <f>SUM(U5:AI5)</f>
        <v>5761.48</v>
      </c>
      <c r="AK5" s="43">
        <f>H5</f>
        <v>0</v>
      </c>
      <c r="AL5" s="42">
        <f>G5*2</f>
        <v>0</v>
      </c>
      <c r="AM5" s="43">
        <f>T5/28*AK5</f>
        <v>0</v>
      </c>
      <c r="AN5" s="44">
        <v>0</v>
      </c>
      <c r="AO5" s="37">
        <v>73.93</v>
      </c>
      <c r="AP5" s="41">
        <v>0</v>
      </c>
      <c r="AQ5" s="41">
        <f>SUM(AL5:AP5)</f>
        <v>73.93</v>
      </c>
      <c r="AR5" s="41">
        <f>AJ5-AQ5</f>
        <v>5687.55</v>
      </c>
      <c r="AS5" s="37"/>
      <c r="AT5" s="48" t="s">
        <v>58</v>
      </c>
      <c r="AU5" s="18" t="s">
        <v>60</v>
      </c>
      <c r="AV5" s="49"/>
    </row>
    <row r="6" s="1" customFormat="1" ht="39" customHeight="1" spans="1:48">
      <c r="A6" s="11">
        <f>ROW()-2</f>
        <v>4</v>
      </c>
      <c r="B6" s="12" t="s">
        <v>61</v>
      </c>
      <c r="C6" s="13" t="s">
        <v>62</v>
      </c>
      <c r="D6" s="14" t="s">
        <v>63</v>
      </c>
      <c r="E6" s="20" t="s">
        <v>64</v>
      </c>
      <c r="F6" s="16">
        <v>28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35">
        <v>0</v>
      </c>
      <c r="S6" s="40"/>
      <c r="T6" s="33">
        <v>4900</v>
      </c>
      <c r="U6" s="37">
        <v>2000</v>
      </c>
      <c r="V6" s="37">
        <v>1000</v>
      </c>
      <c r="W6" s="37">
        <v>500</v>
      </c>
      <c r="X6" s="37">
        <v>500</v>
      </c>
      <c r="Y6" s="37">
        <v>500</v>
      </c>
      <c r="Z6" s="37">
        <v>200</v>
      </c>
      <c r="AA6" s="37">
        <v>200</v>
      </c>
      <c r="AB6" s="37"/>
      <c r="AC6" s="37"/>
      <c r="AD6" s="37"/>
      <c r="AE6" s="41"/>
      <c r="AF6" s="37">
        <v>0</v>
      </c>
      <c r="AG6" s="37">
        <v>0</v>
      </c>
      <c r="AH6" s="37">
        <v>300</v>
      </c>
      <c r="AI6" s="37">
        <v>0</v>
      </c>
      <c r="AJ6" s="42">
        <f>SUM(U6:AI6)</f>
        <v>5200</v>
      </c>
      <c r="AK6" s="43">
        <f>H6</f>
        <v>0</v>
      </c>
      <c r="AL6" s="42">
        <f>G6*2</f>
        <v>0</v>
      </c>
      <c r="AM6" s="43">
        <f>T6/28*AK6</f>
        <v>0</v>
      </c>
      <c r="AN6" s="37">
        <v>0</v>
      </c>
      <c r="AO6" s="37"/>
      <c r="AP6" s="37">
        <v>549.9</v>
      </c>
      <c r="AQ6" s="41">
        <f>SUM(AL6:AP6)</f>
        <v>549.9</v>
      </c>
      <c r="AR6" s="41">
        <f>AJ6-AQ6</f>
        <v>4650.1</v>
      </c>
      <c r="AS6" s="37"/>
      <c r="AT6" s="48" t="s">
        <v>65</v>
      </c>
      <c r="AU6" s="50"/>
      <c r="AV6" s="49"/>
    </row>
    <row r="7" s="1" customFormat="1" ht="39" customHeight="1" spans="1:48">
      <c r="A7" s="11">
        <f>ROW()-2</f>
        <v>5</v>
      </c>
      <c r="B7" s="21" t="s">
        <v>66</v>
      </c>
      <c r="C7" s="13" t="s">
        <v>67</v>
      </c>
      <c r="D7" s="14" t="s">
        <v>68</v>
      </c>
      <c r="E7" s="20" t="s">
        <v>64</v>
      </c>
      <c r="F7" s="16">
        <v>11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 t="s">
        <v>69</v>
      </c>
      <c r="P7" s="17">
        <v>0</v>
      </c>
      <c r="Q7" s="17">
        <v>0</v>
      </c>
      <c r="R7" s="35">
        <v>0</v>
      </c>
      <c r="S7" s="40"/>
      <c r="T7" s="33">
        <v>8000</v>
      </c>
      <c r="U7" s="37">
        <f>T7/28*F7</f>
        <v>3142.85714285714</v>
      </c>
      <c r="V7" s="37"/>
      <c r="W7" s="37"/>
      <c r="X7" s="37"/>
      <c r="Y7" s="37"/>
      <c r="Z7" s="37"/>
      <c r="AA7" s="37"/>
      <c r="AB7" s="37"/>
      <c r="AC7" s="37"/>
      <c r="AD7" s="37"/>
      <c r="AE7" s="41"/>
      <c r="AF7" s="37">
        <v>0</v>
      </c>
      <c r="AG7" s="37">
        <v>0</v>
      </c>
      <c r="AH7" s="37">
        <v>0</v>
      </c>
      <c r="AI7" s="37">
        <v>0</v>
      </c>
      <c r="AJ7" s="42">
        <f>SUM(U7:AI7)</f>
        <v>3142.85714285714</v>
      </c>
      <c r="AK7" s="43">
        <f>H7</f>
        <v>0</v>
      </c>
      <c r="AL7" s="42">
        <f>G7*2</f>
        <v>0</v>
      </c>
      <c r="AM7" s="43">
        <f>T7/28*AK7</f>
        <v>0</v>
      </c>
      <c r="AN7" s="44">
        <v>0</v>
      </c>
      <c r="AO7" s="37"/>
      <c r="AP7" s="37">
        <v>0</v>
      </c>
      <c r="AQ7" s="41">
        <f>SUM(AL7:AP7)</f>
        <v>0</v>
      </c>
      <c r="AR7" s="41">
        <f>AJ7-AQ7</f>
        <v>3142.85714285714</v>
      </c>
      <c r="AS7" s="37"/>
      <c r="AT7" s="48" t="s">
        <v>69</v>
      </c>
      <c r="AU7" s="50"/>
      <c r="AV7" s="49"/>
    </row>
    <row r="8" s="1" customFormat="1" ht="35" customHeight="1" spans="1:48">
      <c r="A8" s="22" t="s">
        <v>70</v>
      </c>
      <c r="B8" s="23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33">
        <f t="shared" ref="T8:AR8" si="0">SUM(T4:T7)</f>
        <v>21702.96</v>
      </c>
      <c r="U8" s="33">
        <f t="shared" si="0"/>
        <v>10642.8571428571</v>
      </c>
      <c r="V8" s="33">
        <f t="shared" si="0"/>
        <v>2100</v>
      </c>
      <c r="W8" s="33">
        <f t="shared" si="0"/>
        <v>1100</v>
      </c>
      <c r="X8" s="33">
        <f t="shared" si="0"/>
        <v>1000</v>
      </c>
      <c r="Y8" s="33">
        <f t="shared" si="0"/>
        <v>900</v>
      </c>
      <c r="Z8" s="33">
        <f t="shared" si="0"/>
        <v>500</v>
      </c>
      <c r="AA8" s="33">
        <f t="shared" si="0"/>
        <v>602.96</v>
      </c>
      <c r="AB8" s="33">
        <f t="shared" si="0"/>
        <v>20</v>
      </c>
      <c r="AC8" s="33">
        <f t="shared" si="0"/>
        <v>1922.14285714286</v>
      </c>
      <c r="AD8" s="33">
        <f t="shared" si="0"/>
        <v>1800</v>
      </c>
      <c r="AE8" s="33">
        <f t="shared" si="0"/>
        <v>0</v>
      </c>
      <c r="AF8" s="33">
        <f t="shared" si="0"/>
        <v>660</v>
      </c>
      <c r="AG8" s="33">
        <f t="shared" si="0"/>
        <v>0</v>
      </c>
      <c r="AH8" s="33">
        <f t="shared" si="0"/>
        <v>900</v>
      </c>
      <c r="AI8" s="33">
        <f t="shared" si="0"/>
        <v>100</v>
      </c>
      <c r="AJ8" s="33">
        <f t="shared" si="0"/>
        <v>22247.96</v>
      </c>
      <c r="AK8" s="33">
        <f t="shared" si="0"/>
        <v>0</v>
      </c>
      <c r="AL8" s="33">
        <f t="shared" si="0"/>
        <v>0</v>
      </c>
      <c r="AM8" s="33">
        <f t="shared" si="0"/>
        <v>0</v>
      </c>
      <c r="AN8" s="33">
        <f t="shared" si="0"/>
        <v>0</v>
      </c>
      <c r="AO8" s="33">
        <f t="shared" si="0"/>
        <v>181.22</v>
      </c>
      <c r="AP8" s="33">
        <f t="shared" si="0"/>
        <v>549.9</v>
      </c>
      <c r="AQ8" s="33">
        <f t="shared" si="0"/>
        <v>731.12</v>
      </c>
      <c r="AR8" s="33">
        <f>SUM(AR3:AR7)</f>
        <v>22225.34</v>
      </c>
      <c r="AS8" s="51"/>
      <c r="AT8" s="52"/>
      <c r="AU8" s="52"/>
      <c r="AV8" s="25"/>
    </row>
    <row r="9" ht="22.05" customHeight="1"/>
    <row r="10" ht="22.05" customHeight="1"/>
    <row r="11" ht="22.05" customHeight="1"/>
    <row r="12" ht="22.05" customHeight="1"/>
    <row r="13" ht="22.05" customHeight="1"/>
    <row r="14" ht="22.05" customHeight="1"/>
    <row r="15" ht="22.05" customHeight="1"/>
    <row r="16" ht="22.05" customHeight="1"/>
    <row r="17" ht="22.05" customHeight="1"/>
    <row r="18" ht="22.05" customHeight="1"/>
    <row r="19" ht="22.05" customHeight="1"/>
    <row r="20" ht="22.05" customHeight="1"/>
  </sheetData>
  <mergeCells count="21">
    <mergeCell ref="T1:AT1"/>
    <mergeCell ref="A8:B8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AV4:AV6"/>
  </mergeCells>
  <pageMargins left="0.75" right="0.75" top="1" bottom="1" header="0.5" footer="0.5"/>
  <pageSetup paperSize="9" scale="2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2025-03-14T02:23:00Z</dcterms:created>
  <dcterms:modified xsi:type="dcterms:W3CDTF">2025-03-17T08:03:56Z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5AD30F9B91B04500A16EF9AF8C9EF584_11</vt:lpwstr>
  </property>
  <property fmtid="{D5CDD505-2E9C-101B-9397-08002B2CF9AE}" pid="3" name="KSOProductBuildVer">
    <vt:lpwstr>2052-12.1.0.20305</vt:lpwstr>
  </property>
</Properties>
</file>