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35" activeTab="7"/>
  </bookViews>
  <sheets>
    <sheet name="2024.8 " sheetId="1" r:id="rId1"/>
    <sheet name="2024.9" sheetId="2" r:id="rId2"/>
    <sheet name="2024.10zd" sheetId="4" r:id="rId3"/>
    <sheet name="2024.10" sheetId="3" r:id="rId4"/>
    <sheet name="2024.11" sheetId="5" r:id="rId5"/>
    <sheet name="2024.12" sheetId="7" r:id="rId6"/>
    <sheet name="2025.01" sheetId="8" r:id="rId7"/>
    <sheet name="2025.02" sheetId="10" r:id="rId8"/>
  </sheets>
  <definedNames>
    <definedName name="_xlnm._FilterDatabase" localSheetId="0" hidden="1">'2024.8 '!$A$3:$AG$7</definedName>
    <definedName name="_xlnm.Print_Titles" localSheetId="0">'2024.8 '!$1:$3</definedName>
    <definedName name="_xlnm._FilterDatabase" localSheetId="1" hidden="1">'2024.9'!$A$3:$AG$7</definedName>
    <definedName name="_xlnm.Print_Titles" localSheetId="1">'2024.9'!$1:$3</definedName>
    <definedName name="_xlnm._FilterDatabase" localSheetId="3" hidden="1">'2024.10'!$A$3:$AG$11</definedName>
    <definedName name="_xlnm.Print_Titles" localSheetId="3">'2024.10'!$1:$3</definedName>
    <definedName name="_xlnm._FilterDatabase" localSheetId="2" hidden="1">'2024.10zd'!$A$3:$AH$11</definedName>
    <definedName name="_xlnm.Print_Titles" localSheetId="2">'2024.10zd'!$1:$3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<sst xmlns="http://schemas.openxmlformats.org/spreadsheetml/2006/main" count="344" uniqueCount="86">
  <si>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</si>
  <si>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</si>
  <si>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</si>
  <si>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</si>
  <si>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</si>
  <si>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</si>
  <si>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</si>
  <si>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</si>
  <si>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</si>
  <si>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</si>
  <si>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</si>
  <si>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</si>
  <si>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</si>
  <si>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</si>
  <si>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狄刚</t>
  </si>
  <si>
    <t>新疆分公司</t>
  </si>
  <si>
    <t>祖米热·艾尔肯</t>
  </si>
  <si>
    <t>合计</t>
  </si>
  <si>
    <t>09月</t>
  </si>
  <si>
    <t>10月</t>
  </si>
  <si>
    <t>身份证号</t>
  </si>
  <si>
    <t>张晴晴</t>
  </si>
  <si>
    <t>新疆公司</t>
  </si>
  <si>
    <t>唐言泽</t>
  </si>
  <si>
    <t>凯塞尔·克依木</t>
  </si>
  <si>
    <t>652822197006100018</t>
  </si>
  <si>
    <t>魏文财</t>
  </si>
  <si>
    <t>62040219881005311X</t>
  </si>
  <si>
    <t>热依马洪·麦麦提</t>
  </si>
  <si>
    <t>653123198609101558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</si>
  <si>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</si>
  <si>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</si>
  <si>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</si>
  <si>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</si>
  <si>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</si>
  <si>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</si>
  <si>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</si>
  <si>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</si>
  <si>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</si>
  <si>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2024年11月五险缴费明细表</t>
  </si>
  <si>
    <t>单位：中高后勤服务（新疆）新疆有限公司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</si>
  <si>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</si>
  <si>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</si>
  <si>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</si>
  <si>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</si>
  <si>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</si>
  <si>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</si>
  <si>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</si>
  <si>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</si>
  <si>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</si>
  <si>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</si>
  <si>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</si>
  <si>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</si>
  <si>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</si>
  <si>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</si>
  <si>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</si>
  <si>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</si>
  <si>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</si>
  <si>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</si>
  <si>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单位(8.2%)</t>
  </si>
  <si>
    <t>个人
(2%)</t>
  </si>
  <si>
    <t>单位（0.1%）</t>
  </si>
  <si>
    <t>单位</t>
  </si>
  <si>
    <t>个人</t>
  </si>
  <si>
    <t>652301198508300314</t>
  </si>
  <si>
    <t>652323200205074311</t>
  </si>
  <si>
    <t>622323199609123764</t>
  </si>
  <si>
    <t>2024年12月五险缴费明细表</t>
  </si>
  <si>
    <t>项目名称</t>
  </si>
  <si>
    <t>职工大额医疗</t>
  </si>
  <si>
    <t>昌吉学院</t>
  </si>
  <si>
    <t>36中</t>
  </si>
  <si>
    <t>田春燕</t>
  </si>
  <si>
    <t>622426197802086745</t>
  </si>
  <si>
    <t>新疆大学</t>
  </si>
  <si>
    <t>赵洪涛</t>
  </si>
  <si>
    <t>650105199101021919</t>
  </si>
  <si>
    <t>2025年01月五险缴费明细表</t>
  </si>
  <si>
    <t>五险基数</t>
  </si>
  <si>
    <t>4,999.00</t>
  </si>
  <si>
    <t>付晨雨</t>
  </si>
  <si>
    <t>654001199612012128</t>
  </si>
  <si>
    <t>新疆总部</t>
  </si>
  <si>
    <t>2025年02月五险缴费明细表</t>
  </si>
  <si>
    <t>徐成鑫</t>
  </si>
  <si>
    <t>652323200305102615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</si>
</sst>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 ;[Red]\-0.00\ "/>
  </numFmts>
  <fonts count="42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6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3" fillId="8" borderId="17" applyNumberFormat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shrinkToFi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0" fillId="4" borderId="0" xfId="0" applyFill="1"/>
    <xf numFmtId="0" fontId="11" fillId="0" borderId="0" xfId="0" applyFont="1" applyAlignment="1">
      <alignment horizontal="center" wrapText="1"/>
    </xf>
    <xf numFmtId="177" fontId="0" fillId="0" borderId="0" xfId="0" applyNumberFormat="1"/>
    <xf numFmtId="0" fontId="12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9" fontId="14" fillId="4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178" fontId="14" fillId="0" borderId="5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78" fontId="14" fillId="0" borderId="13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6" fontId="13" fillId="5" borderId="5" xfId="0" applyNumberFormat="1" applyFont="1" applyFill="1" applyBorder="1" applyAlignment="1">
      <alignment horizontal="center" vertical="center"/>
    </xf>
    <xf numFmtId="176" fontId="10" fillId="4" borderId="0" xfId="0" applyNumberFormat="1" applyFont="1" applyFill="1"/>
    <xf numFmtId="176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0" fontId="14" fillId="0" borderId="5" xfId="0" applyNumberFormat="1" applyFont="1" applyFill="1" applyBorder="1" applyAlignment="1">
      <alignment horizontal="center" vertical="center" wrapText="1"/>
    </xf>
    <xf numFmtId="10" fontId="14" fillId="5" borderId="2" xfId="0" applyNumberFormat="1" applyFont="1" applyFill="1" applyBorder="1" applyAlignment="1">
      <alignment horizontal="center" vertical="center" wrapText="1"/>
    </xf>
    <xf numFmtId="10" fontId="14" fillId="5" borderId="6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176" fontId="12" fillId="5" borderId="3" xfId="0" applyNumberFormat="1" applyFont="1" applyFill="1" applyBorder="1" applyAlignment="1">
      <alignment vertical="center"/>
    </xf>
    <xf numFmtId="176" fontId="12" fillId="5" borderId="3" xfId="0" applyNumberFormat="1" applyFont="1" applyFill="1" applyBorder="1" applyAlignment="1">
      <alignment horizontal="center" vertical="center"/>
    </xf>
    <xf numFmtId="176" fontId="12" fillId="5" borderId="6" xfId="0" applyNumberFormat="1" applyFont="1" applyFill="1" applyBorder="1" applyAlignment="1">
      <alignment horizontal="center" vertical="center"/>
    </xf>
    <xf numFmtId="176" fontId="12" fillId="4" borderId="0" xfId="0" applyNumberFormat="1" applyFont="1" applyFill="1" applyAlignment="1">
      <alignment vertical="center"/>
    </xf>
    <xf numFmtId="176" fontId="12" fillId="5" borderId="0" xfId="0" applyNumberFormat="1" applyFont="1" applyFill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177" fontId="14" fillId="4" borderId="2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 applyProtection="1">
      <alignment horizontal="center" vertical="center" wrapText="1"/>
    </xf>
    <xf numFmtId="177" fontId="14" fillId="4" borderId="3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 wrapText="1"/>
    </xf>
    <xf numFmtId="177" fontId="12" fillId="5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2" fillId="5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6" fontId="10" fillId="0" borderId="0" xfId="0" applyNumberFormat="1" applyFont="1"/>
    <xf numFmtId="176" fontId="16" fillId="0" borderId="0" xfId="0" applyNumberFormat="1" applyFont="1" applyAlignment="1">
      <alignment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176" fontId="13" fillId="5" borderId="13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5" borderId="0" xfId="0" applyFill="1"/>
    <xf numFmtId="0" fontId="0" fillId="0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76" fontId="22" fillId="5" borderId="5" xfId="0" applyNumberFormat="1" applyFont="1" applyFill="1" applyBorder="1" applyAlignment="1">
      <alignment horizontal="center" vertical="center"/>
    </xf>
    <xf numFmtId="176" fontId="0" fillId="4" borderId="0" xfId="0" applyNumberFormat="1" applyFill="1"/>
    <xf numFmtId="176" fontId="7" fillId="0" borderId="0" xfId="0" applyNumberFormat="1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0" fontId="20" fillId="0" borderId="5" xfId="0" applyNumberFormat="1" applyFont="1" applyFill="1" applyBorder="1" applyAlignment="1">
      <alignment horizontal="center" vertical="center" wrapText="1"/>
    </xf>
    <xf numFmtId="10" fontId="20" fillId="5" borderId="2" xfId="0" applyNumberFormat="1" applyFont="1" applyFill="1" applyBorder="1" applyAlignment="1">
      <alignment horizontal="center" vertical="center" wrapText="1"/>
    </xf>
    <xf numFmtId="10" fontId="20" fillId="5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176" fontId="16" fillId="5" borderId="3" xfId="0" applyNumberFormat="1" applyFont="1" applyFill="1" applyBorder="1" applyAlignment="1">
      <alignment vertical="center"/>
    </xf>
    <xf numFmtId="176" fontId="16" fillId="5" borderId="3" xfId="0" applyNumberFormat="1" applyFont="1" applyFill="1" applyBorder="1" applyAlignment="1">
      <alignment horizontal="center" vertical="center"/>
    </xf>
    <xf numFmtId="176" fontId="16" fillId="5" borderId="6" xfId="0" applyNumberFormat="1" applyFont="1" applyFill="1" applyBorder="1" applyAlignment="1">
      <alignment horizontal="center" vertical="center"/>
    </xf>
    <xf numFmtId="176" fontId="16" fillId="4" borderId="0" xfId="0" applyNumberFormat="1" applyFont="1" applyFill="1" applyAlignment="1">
      <alignment vertical="center"/>
    </xf>
    <xf numFmtId="176" fontId="16" fillId="5" borderId="0" xfId="0" applyNumberFormat="1" applyFont="1" applyFill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7" fontId="20" fillId="4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 applyProtection="1">
      <alignment horizontal="center" vertical="center" wrapText="1"/>
    </xf>
    <xf numFmtId="177" fontId="20" fillId="4" borderId="3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/>
    </xf>
    <xf numFmtId="176" fontId="20" fillId="4" borderId="1" xfId="0" applyNumberFormat="1" applyFont="1" applyFill="1" applyBorder="1" applyAlignment="1">
      <alignment horizontal="center" vertical="center" wrapText="1"/>
    </xf>
    <xf numFmtId="177" fontId="16" fillId="5" borderId="0" xfId="0" applyNumberFormat="1" applyFont="1" applyFill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9" fontId="20" fillId="5" borderId="1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6" fontId="20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6" fontId="16" fillId="5" borderId="0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Q29" sqref="Q29"/>
    </sheetView>
  </sheetViews>
  <sheetFormatPr defaultColWidth="9" defaultRowHeight="14.25" outlineLevelRow="7"/>
  <cols>
    <col min="1" max="1" width="5.375" style="51" customWidth="1"/>
    <col min="2" max="2" width="17.775" style="52" customWidth="1"/>
    <col min="3" max="3" width="9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51" customWidth="1"/>
    <col min="14" max="14" width="9" style="51" customWidth="1"/>
    <col min="15" max="15" width="10.55" style="51" customWidth="1"/>
    <col min="16" max="16" width="8.25" style="51" customWidth="1"/>
    <col min="17" max="17" width="8.25" customWidth="1"/>
    <col min="18" max="18" width="8.25" style="5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34" customWidth="1"/>
    <col min="32" max="32" width="10.7" customWidth="1"/>
    <col min="33" max="33" width="17.2" customWidth="1"/>
  </cols>
  <sheetData>
    <row r="1" spans="1:33">
      <c r="A1" s="142" t="s">
        <v>0</v>
      </c>
      <c r="B1" s="143"/>
      <c r="C1" s="144"/>
      <c r="D1" s="145"/>
      <c r="E1" s="145"/>
      <c r="F1" s="146"/>
      <c r="G1" s="146"/>
      <c r="H1" s="146"/>
      <c r="I1" s="146"/>
      <c r="J1" s="146"/>
      <c r="K1" s="146"/>
      <c r="L1" s="146"/>
      <c r="M1" s="174"/>
      <c r="N1" s="174"/>
      <c r="O1" s="174"/>
      <c r="P1" s="174"/>
      <c r="Q1" s="146"/>
      <c r="R1" s="188"/>
      <c r="S1" s="146"/>
      <c r="T1" s="189" t="s">
        <v>1</v>
      </c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200"/>
      <c r="AF1" s="189"/>
      <c r="AG1" s="206" t="s">
        <v>2</v>
      </c>
    </row>
    <row r="2" ht="29" customHeight="1" spans="1:33">
      <c r="A2" s="147"/>
      <c r="B2" s="148"/>
      <c r="C2" s="149" t="s">
        <v>3</v>
      </c>
      <c r="D2" s="150" t="s">
        <v>4</v>
      </c>
      <c r="E2" s="151" t="s">
        <v>5</v>
      </c>
      <c r="F2" s="152" t="s">
        <v>6</v>
      </c>
      <c r="G2" s="150" t="s">
        <v>7</v>
      </c>
      <c r="H2" s="152" t="s">
        <v>5</v>
      </c>
      <c r="I2" s="175" t="s">
        <v>6</v>
      </c>
      <c r="J2" s="150" t="s">
        <v>8</v>
      </c>
      <c r="K2" s="152" t="s">
        <v>5</v>
      </c>
      <c r="L2" s="152" t="s">
        <v>6</v>
      </c>
      <c r="M2" s="176" t="s">
        <v>9</v>
      </c>
      <c r="N2" s="176" t="s">
        <v>10</v>
      </c>
      <c r="O2" s="176" t="s">
        <v>6</v>
      </c>
      <c r="P2" s="176" t="s">
        <v>11</v>
      </c>
      <c r="Q2" s="190" t="s">
        <v>10</v>
      </c>
      <c r="R2" s="191" t="s">
        <v>6</v>
      </c>
      <c r="S2" s="175" t="s">
        <v>12</v>
      </c>
      <c r="T2" s="150" t="s">
        <v>4</v>
      </c>
      <c r="U2" s="152" t="s">
        <v>10</v>
      </c>
      <c r="V2" s="152" t="s">
        <v>6</v>
      </c>
      <c r="W2" s="150" t="s">
        <v>7</v>
      </c>
      <c r="X2" s="152" t="s">
        <v>5</v>
      </c>
      <c r="Y2" s="152" t="s">
        <v>6</v>
      </c>
      <c r="Z2" s="176" t="s">
        <v>13</v>
      </c>
      <c r="AA2" s="152" t="s">
        <v>6</v>
      </c>
      <c r="AB2" s="152"/>
      <c r="AC2" s="176" t="s">
        <v>11</v>
      </c>
      <c r="AD2" s="152" t="s">
        <v>10</v>
      </c>
      <c r="AE2" s="162" t="s">
        <v>6</v>
      </c>
      <c r="AF2" s="175" t="s">
        <v>12</v>
      </c>
      <c r="AG2" s="207"/>
    </row>
    <row r="3" spans="1:33">
      <c r="A3" s="153"/>
      <c r="B3" s="154"/>
      <c r="C3" s="155"/>
      <c r="D3" s="156"/>
      <c r="E3" s="157">
        <v>0.16</v>
      </c>
      <c r="F3" s="158"/>
      <c r="G3" s="156"/>
      <c r="H3" s="159">
        <v>0.082</v>
      </c>
      <c r="I3" s="177"/>
      <c r="J3" s="156"/>
      <c r="K3" s="159">
        <v>0.0005</v>
      </c>
      <c r="L3" s="159"/>
      <c r="M3" s="176"/>
      <c r="N3" s="178">
        <v>0.004</v>
      </c>
      <c r="O3" s="179"/>
      <c r="P3" s="176"/>
      <c r="Q3" s="192">
        <v>0.005</v>
      </c>
      <c r="R3" s="193"/>
      <c r="S3" s="155"/>
      <c r="T3" s="156"/>
      <c r="U3" s="194">
        <v>0.08</v>
      </c>
      <c r="V3" s="158"/>
      <c r="W3" s="156"/>
      <c r="X3" s="195">
        <v>0.02</v>
      </c>
      <c r="Y3" s="195"/>
      <c r="Z3" s="201"/>
      <c r="AA3" s="201"/>
      <c r="AB3" s="195"/>
      <c r="AC3" s="176"/>
      <c r="AD3" s="192">
        <v>0.005</v>
      </c>
      <c r="AE3" s="202"/>
      <c r="AF3" s="155"/>
      <c r="AG3" s="208"/>
    </row>
    <row r="4" s="141" customFormat="1" ht="40" customHeight="1" spans="1:33">
      <c r="A4" s="152">
        <v>1</v>
      </c>
      <c r="B4" s="160" t="s">
        <v>14</v>
      </c>
      <c r="C4" s="152" t="s">
        <v>15</v>
      </c>
      <c r="D4" s="161">
        <v>4575</v>
      </c>
      <c r="E4" s="152">
        <v>732</v>
      </c>
      <c r="F4" s="162"/>
      <c r="G4" s="152">
        <v>4575</v>
      </c>
      <c r="H4" s="162">
        <v>375.15</v>
      </c>
      <c r="I4" s="162"/>
      <c r="J4" s="161">
        <v>4575</v>
      </c>
      <c r="K4" s="180">
        <v>4.58</v>
      </c>
      <c r="L4" s="162"/>
      <c r="M4" s="161">
        <v>4575</v>
      </c>
      <c r="N4" s="181">
        <v>59.48</v>
      </c>
      <c r="O4" s="181"/>
      <c r="P4" s="161">
        <v>4575</v>
      </c>
      <c r="Q4" s="180">
        <v>22.88</v>
      </c>
      <c r="R4" s="196"/>
      <c r="S4" s="162">
        <f>E4+F4+H4+I4+K4+L4+N4+O4+Q4+R4</f>
        <v>1194.09</v>
      </c>
      <c r="T4" s="161">
        <v>4575</v>
      </c>
      <c r="U4" s="181">
        <v>366</v>
      </c>
      <c r="V4" s="180"/>
      <c r="W4" s="161">
        <v>4575</v>
      </c>
      <c r="X4" s="180">
        <v>91.5</v>
      </c>
      <c r="Y4" s="203"/>
      <c r="Z4" s="161">
        <v>4575</v>
      </c>
      <c r="AA4" s="180">
        <v>22.88</v>
      </c>
      <c r="AB4" s="162"/>
      <c r="AC4" s="161">
        <v>4575</v>
      </c>
      <c r="AD4" s="180">
        <v>22.88</v>
      </c>
      <c r="AE4" s="162"/>
      <c r="AF4" s="162">
        <f>U4+V4+X4+Y4+AA4+AB4+AD4+AE4</f>
        <v>503.26</v>
      </c>
      <c r="AG4" s="162">
        <f>S4+AF4</f>
        <v>1697.35</v>
      </c>
    </row>
    <row r="5" s="141" customFormat="1" ht="48" customHeight="1" spans="1:33">
      <c r="A5" s="152">
        <v>2</v>
      </c>
      <c r="B5" s="160" t="s">
        <v>16</v>
      </c>
      <c r="C5" s="152" t="s">
        <v>15</v>
      </c>
      <c r="D5" s="161">
        <v>4575</v>
      </c>
      <c r="E5" s="152">
        <v>732</v>
      </c>
      <c r="F5" s="162"/>
      <c r="G5" s="161">
        <v>4575</v>
      </c>
      <c r="H5" s="162">
        <v>375.15</v>
      </c>
      <c r="I5" s="162"/>
      <c r="J5" s="161">
        <v>4575</v>
      </c>
      <c r="K5" s="180">
        <v>4.58</v>
      </c>
      <c r="L5" s="162"/>
      <c r="M5" s="161">
        <v>4575</v>
      </c>
      <c r="N5" s="181">
        <v>59.48</v>
      </c>
      <c r="O5" s="181"/>
      <c r="P5" s="161">
        <v>4575</v>
      </c>
      <c r="Q5" s="180">
        <v>22.88</v>
      </c>
      <c r="R5" s="196"/>
      <c r="S5" s="162">
        <f>E5+F5+H5+I5+K5+L5+N5+O5+Q5+R5</f>
        <v>1194.09</v>
      </c>
      <c r="T5" s="161">
        <v>4575</v>
      </c>
      <c r="U5" s="181">
        <v>366</v>
      </c>
      <c r="V5" s="180"/>
      <c r="W5" s="161">
        <v>4575</v>
      </c>
      <c r="X5" s="180">
        <v>91.5</v>
      </c>
      <c r="Y5" s="203"/>
      <c r="Z5" s="161">
        <v>4575</v>
      </c>
      <c r="AA5" s="180">
        <v>22.88</v>
      </c>
      <c r="AB5" s="162"/>
      <c r="AC5" s="161">
        <v>4575</v>
      </c>
      <c r="AD5" s="180">
        <v>22.88</v>
      </c>
      <c r="AE5" s="162"/>
      <c r="AF5" s="162">
        <f>U5+V5+X5+Y5+AA5+AB5+AD5+AE5</f>
        <v>503.26</v>
      </c>
      <c r="AG5" s="162">
        <f>S5+AF5</f>
        <v>1697.35</v>
      </c>
    </row>
    <row r="6" spans="1:33">
      <c r="A6" s="163" t="s">
        <v>17</v>
      </c>
      <c r="B6" s="154"/>
      <c r="C6" s="164"/>
      <c r="D6" s="164"/>
      <c r="E6" s="164">
        <f>SUM(E4:E5)</f>
        <v>1464</v>
      </c>
      <c r="F6" s="165">
        <f>SUM(F4:F5)</f>
        <v>0</v>
      </c>
      <c r="G6" s="166"/>
      <c r="H6" s="167">
        <f>SUM(H4:H5)</f>
        <v>750.3</v>
      </c>
      <c r="I6" s="167">
        <f>SUM(I4:I5)</f>
        <v>0</v>
      </c>
      <c r="J6" s="167"/>
      <c r="K6" s="167">
        <f>SUM(K4:K5)</f>
        <v>9.16</v>
      </c>
      <c r="L6" s="167">
        <f>SUM(L3:L5)</f>
        <v>0</v>
      </c>
      <c r="M6" s="182"/>
      <c r="N6" s="167">
        <f>SUM(N4:N5)</f>
        <v>118.96</v>
      </c>
      <c r="O6" s="165">
        <f>SUM(O4:O5)</f>
        <v>0</v>
      </c>
      <c r="P6" s="182"/>
      <c r="Q6" s="166">
        <f>SUM(Q4:Q5)</f>
        <v>45.76</v>
      </c>
      <c r="R6" s="197">
        <f>SUM(R4:R5)</f>
        <v>0</v>
      </c>
      <c r="S6" s="198">
        <f>SUM(S4:S5)</f>
        <v>2388.18</v>
      </c>
      <c r="T6" s="166"/>
      <c r="U6" s="166">
        <f t="shared" ref="U6:AB6" si="0">SUM(U4:U5)</f>
        <v>732</v>
      </c>
      <c r="V6" s="166">
        <f t="shared" si="0"/>
        <v>0</v>
      </c>
      <c r="W6" s="166"/>
      <c r="X6" s="165">
        <f t="shared" si="0"/>
        <v>183</v>
      </c>
      <c r="Y6" s="165">
        <f t="shared" si="0"/>
        <v>0</v>
      </c>
      <c r="Z6" s="165">
        <f t="shared" si="0"/>
        <v>9150</v>
      </c>
      <c r="AA6" s="165">
        <f t="shared" si="0"/>
        <v>45.76</v>
      </c>
      <c r="AB6" s="165">
        <f t="shared" si="0"/>
        <v>0</v>
      </c>
      <c r="AC6" s="166"/>
      <c r="AD6" s="204">
        <f>SUM(AD4:AD5)</f>
        <v>45.76</v>
      </c>
      <c r="AE6" s="204">
        <f>SUM(AE4:AE5)</f>
        <v>0</v>
      </c>
      <c r="AF6" s="198">
        <f>SUM(AF4:AF5)</f>
        <v>1006.52</v>
      </c>
      <c r="AG6" s="198">
        <f>S:S+AF:AF</f>
        <v>3394.7</v>
      </c>
    </row>
    <row r="7" ht="34" customHeight="1" spans="1:34">
      <c r="A7" s="168"/>
      <c r="B7" s="169"/>
      <c r="C7" s="134"/>
      <c r="D7" s="134"/>
      <c r="E7" s="170">
        <f>SUM(E6:F6)</f>
        <v>1464</v>
      </c>
      <c r="F7" s="171"/>
      <c r="G7" s="172"/>
      <c r="H7" s="173">
        <f>SUM(H6:I6)</f>
        <v>750.3</v>
      </c>
      <c r="I7" s="173"/>
      <c r="J7" s="183"/>
      <c r="K7" s="184">
        <f>SUM(K6:L6)</f>
        <v>9.16</v>
      </c>
      <c r="L7" s="185"/>
      <c r="M7" s="186"/>
      <c r="N7" s="187">
        <f>N6+O6</f>
        <v>118.96</v>
      </c>
      <c r="O7" s="187"/>
      <c r="P7" s="186"/>
      <c r="Q7" s="187">
        <f>Q6+R6</f>
        <v>45.76</v>
      </c>
      <c r="R7" s="199"/>
      <c r="S7" s="172"/>
      <c r="T7" s="172"/>
      <c r="U7" s="187">
        <f>SUM(U6:V6)</f>
        <v>732</v>
      </c>
      <c r="V7" s="187"/>
      <c r="W7" s="172"/>
      <c r="X7" s="171">
        <f>X6+Y6</f>
        <v>183</v>
      </c>
      <c r="Y7" s="171"/>
      <c r="Z7" s="171"/>
      <c r="AA7" s="171"/>
      <c r="AB7" s="171"/>
      <c r="AC7" s="172"/>
      <c r="AD7" s="205">
        <f>SUM(AD6:AE6)</f>
        <v>45.76</v>
      </c>
      <c r="AE7" s="205"/>
      <c r="AF7" s="134"/>
      <c r="AG7" s="6"/>
      <c r="AH7" s="134"/>
    </row>
    <row r="8" ht="18" customHeight="1" spans="1:34">
      <c r="A8" s="91"/>
      <c r="B8" s="92"/>
      <c r="C8" s="93"/>
      <c r="D8" s="93"/>
      <c r="E8" s="93"/>
      <c r="F8" s="94"/>
      <c r="G8" s="95"/>
      <c r="H8" s="95"/>
      <c r="I8" s="95"/>
      <c r="J8" s="95"/>
      <c r="K8" s="95"/>
      <c r="L8" s="95"/>
      <c r="M8" s="91"/>
      <c r="N8" s="91"/>
      <c r="O8" s="91"/>
      <c r="P8" s="91"/>
      <c r="Q8" s="95"/>
      <c r="R8" s="122"/>
      <c r="S8" s="95"/>
      <c r="T8" s="95"/>
      <c r="U8" s="123"/>
      <c r="V8" s="123"/>
      <c r="W8" s="95"/>
      <c r="X8" s="95"/>
      <c r="Y8" s="95"/>
      <c r="Z8" s="95"/>
      <c r="AA8" s="95"/>
      <c r="AB8" s="95"/>
      <c r="AC8" s="95"/>
      <c r="AD8" s="123"/>
      <c r="AE8" s="123"/>
      <c r="AF8" s="129"/>
      <c r="AG8" s="134"/>
      <c r="AH8" s="93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9"/>
  </conditionalFormatting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S31" sqref="S31"/>
    </sheetView>
  </sheetViews>
  <sheetFormatPr defaultColWidth="9" defaultRowHeight="14.25" outlineLevelRow="7"/>
  <cols>
    <col min="1" max="1" width="5.375" style="51" customWidth="1"/>
    <col min="2" max="2" width="17.775" style="52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51" customWidth="1"/>
    <col min="14" max="14" width="10.5833333333333" style="51" customWidth="1"/>
    <col min="15" max="15" width="10.55" style="51" customWidth="1"/>
    <col min="16" max="16" width="8.25" style="51" customWidth="1"/>
    <col min="17" max="17" width="8.25" customWidth="1"/>
    <col min="18" max="18" width="8.25" style="5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34" customWidth="1"/>
    <col min="32" max="32" width="10.7" customWidth="1"/>
    <col min="33" max="33" width="17.2" customWidth="1"/>
  </cols>
  <sheetData>
    <row r="1" s="49" customFormat="1" ht="18.75" spans="1:33">
      <c r="A1" s="54" t="s">
        <v>18</v>
      </c>
      <c r="B1" s="55"/>
      <c r="C1" s="56"/>
      <c r="D1" s="57"/>
      <c r="E1" s="57"/>
      <c r="F1" s="58"/>
      <c r="G1" s="58"/>
      <c r="H1" s="58"/>
      <c r="I1" s="58"/>
      <c r="J1" s="58"/>
      <c r="K1" s="58"/>
      <c r="L1" s="58"/>
      <c r="M1" s="96"/>
      <c r="N1" s="96"/>
      <c r="O1" s="96"/>
      <c r="P1" s="96"/>
      <c r="Q1" s="58"/>
      <c r="R1" s="110"/>
      <c r="S1" s="58"/>
      <c r="T1" s="111" t="s">
        <v>1</v>
      </c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24"/>
      <c r="AF1" s="111"/>
      <c r="AG1" s="130" t="s">
        <v>2</v>
      </c>
    </row>
    <row r="2" s="49" customFormat="1" ht="29" customHeight="1" spans="1:33">
      <c r="A2" s="59"/>
      <c r="B2" s="60"/>
      <c r="C2" s="61" t="s">
        <v>3</v>
      </c>
      <c r="D2" s="62" t="s">
        <v>4</v>
      </c>
      <c r="E2" s="63" t="s">
        <v>5</v>
      </c>
      <c r="F2" s="64" t="s">
        <v>6</v>
      </c>
      <c r="G2" s="62" t="s">
        <v>7</v>
      </c>
      <c r="H2" s="64" t="s">
        <v>5</v>
      </c>
      <c r="I2" s="97" t="s">
        <v>6</v>
      </c>
      <c r="J2" s="62" t="s">
        <v>8</v>
      </c>
      <c r="K2" s="64" t="s">
        <v>5</v>
      </c>
      <c r="L2" s="64" t="s">
        <v>6</v>
      </c>
      <c r="M2" s="98" t="s">
        <v>9</v>
      </c>
      <c r="N2" s="98" t="s">
        <v>10</v>
      </c>
      <c r="O2" s="98" t="s">
        <v>6</v>
      </c>
      <c r="P2" s="98" t="s">
        <v>11</v>
      </c>
      <c r="Q2" s="112" t="s">
        <v>10</v>
      </c>
      <c r="R2" s="113" t="s">
        <v>6</v>
      </c>
      <c r="S2" s="97" t="s">
        <v>12</v>
      </c>
      <c r="T2" s="62" t="s">
        <v>4</v>
      </c>
      <c r="U2" s="64" t="s">
        <v>10</v>
      </c>
      <c r="V2" s="64" t="s">
        <v>6</v>
      </c>
      <c r="W2" s="62" t="s">
        <v>7</v>
      </c>
      <c r="X2" s="64" t="s">
        <v>5</v>
      </c>
      <c r="Y2" s="64" t="s">
        <v>6</v>
      </c>
      <c r="Z2" s="98" t="s">
        <v>13</v>
      </c>
      <c r="AA2" s="64" t="s">
        <v>6</v>
      </c>
      <c r="AB2" s="64"/>
      <c r="AC2" s="98" t="s">
        <v>11</v>
      </c>
      <c r="AD2" s="64" t="s">
        <v>10</v>
      </c>
      <c r="AE2" s="74" t="s">
        <v>6</v>
      </c>
      <c r="AF2" s="97" t="s">
        <v>12</v>
      </c>
      <c r="AG2" s="131"/>
    </row>
    <row r="3" s="49" customFormat="1" ht="18.75" spans="1:33">
      <c r="A3" s="65"/>
      <c r="B3" s="66"/>
      <c r="C3" s="67"/>
      <c r="D3" s="68"/>
      <c r="E3" s="69">
        <v>0.16</v>
      </c>
      <c r="F3" s="70"/>
      <c r="G3" s="68"/>
      <c r="H3" s="71">
        <v>0.082</v>
      </c>
      <c r="I3" s="99"/>
      <c r="J3" s="68"/>
      <c r="K3" s="71">
        <v>0.0005</v>
      </c>
      <c r="L3" s="71"/>
      <c r="M3" s="98"/>
      <c r="N3" s="100">
        <v>0.004</v>
      </c>
      <c r="O3" s="101"/>
      <c r="P3" s="98"/>
      <c r="Q3" s="114">
        <v>0.005</v>
      </c>
      <c r="R3" s="115"/>
      <c r="S3" s="67"/>
      <c r="T3" s="68"/>
      <c r="U3" s="116">
        <v>0.08</v>
      </c>
      <c r="V3" s="70"/>
      <c r="W3" s="68"/>
      <c r="X3" s="117">
        <v>0.02</v>
      </c>
      <c r="Y3" s="117"/>
      <c r="Z3" s="125"/>
      <c r="AA3" s="125"/>
      <c r="AB3" s="117"/>
      <c r="AC3" s="98"/>
      <c r="AD3" s="114">
        <v>0.005</v>
      </c>
      <c r="AE3" s="126"/>
      <c r="AF3" s="67"/>
      <c r="AG3" s="132"/>
    </row>
    <row r="4" s="50" customFormat="1" ht="40" customHeight="1" spans="1:33">
      <c r="A4" s="64">
        <v>1</v>
      </c>
      <c r="B4" s="72" t="s">
        <v>14</v>
      </c>
      <c r="C4" s="64" t="s">
        <v>15</v>
      </c>
      <c r="D4" s="73">
        <v>4999</v>
      </c>
      <c r="E4" s="64">
        <v>799.84</v>
      </c>
      <c r="F4" s="74"/>
      <c r="G4" s="73">
        <v>4575</v>
      </c>
      <c r="H4" s="74">
        <v>375.15</v>
      </c>
      <c r="I4" s="74"/>
      <c r="J4" s="73">
        <v>4575</v>
      </c>
      <c r="K4" s="102">
        <v>4.58</v>
      </c>
      <c r="L4" s="74"/>
      <c r="M4" s="73">
        <v>4575</v>
      </c>
      <c r="N4" s="103">
        <v>20</v>
      </c>
      <c r="O4" s="103"/>
      <c r="P4" s="73">
        <v>4999</v>
      </c>
      <c r="Q4" s="102">
        <v>25</v>
      </c>
      <c r="R4" s="118"/>
      <c r="S4" s="74">
        <f>E4+F4+H4+I4+K4+L4+N4+O4+Q4+R4</f>
        <v>1224.57</v>
      </c>
      <c r="T4" s="73">
        <v>4999</v>
      </c>
      <c r="U4" s="103">
        <v>399.92</v>
      </c>
      <c r="V4" s="102"/>
      <c r="W4" s="73">
        <v>4575</v>
      </c>
      <c r="X4" s="102">
        <v>91.5</v>
      </c>
      <c r="Y4" s="78"/>
      <c r="Z4" s="73">
        <v>4575</v>
      </c>
      <c r="AA4" s="102">
        <v>22.88</v>
      </c>
      <c r="AB4" s="74"/>
      <c r="AC4" s="73">
        <v>4999</v>
      </c>
      <c r="AD4" s="102">
        <v>25</v>
      </c>
      <c r="AE4" s="74"/>
      <c r="AF4" s="74">
        <f>U4+V4+X4+Y4+AA4+AB4+AD4+AE4</f>
        <v>539.3</v>
      </c>
      <c r="AG4" s="74">
        <f>S4+AF4</f>
        <v>1763.87</v>
      </c>
    </row>
    <row r="5" s="50" customFormat="1" ht="48" customHeight="1" spans="1:33">
      <c r="A5" s="64">
        <v>2</v>
      </c>
      <c r="B5" s="72" t="s">
        <v>16</v>
      </c>
      <c r="C5" s="64" t="s">
        <v>15</v>
      </c>
      <c r="D5" s="73">
        <v>4999</v>
      </c>
      <c r="E5" s="64">
        <v>799.84</v>
      </c>
      <c r="F5" s="74"/>
      <c r="G5" s="73">
        <v>4575</v>
      </c>
      <c r="H5" s="74">
        <v>375.15</v>
      </c>
      <c r="I5" s="74"/>
      <c r="J5" s="73">
        <v>4575</v>
      </c>
      <c r="K5" s="102">
        <v>4.58</v>
      </c>
      <c r="L5" s="74"/>
      <c r="M5" s="73">
        <v>4575</v>
      </c>
      <c r="N5" s="103">
        <v>20</v>
      </c>
      <c r="O5" s="103"/>
      <c r="P5" s="73">
        <v>4999</v>
      </c>
      <c r="Q5" s="102">
        <v>25</v>
      </c>
      <c r="R5" s="118"/>
      <c r="S5" s="74">
        <f>E5+F5+H5+I5+K5+L5+N5+O5+Q5+R5</f>
        <v>1224.57</v>
      </c>
      <c r="T5" s="73">
        <v>4999</v>
      </c>
      <c r="U5" s="103">
        <v>399.92</v>
      </c>
      <c r="V5" s="102"/>
      <c r="W5" s="73">
        <v>4575</v>
      </c>
      <c r="X5" s="102">
        <v>91.5</v>
      </c>
      <c r="Y5" s="78"/>
      <c r="Z5" s="73">
        <v>4575</v>
      </c>
      <c r="AA5" s="102">
        <v>22.88</v>
      </c>
      <c r="AB5" s="74"/>
      <c r="AC5" s="73">
        <v>4999</v>
      </c>
      <c r="AD5" s="102">
        <v>25</v>
      </c>
      <c r="AE5" s="74"/>
      <c r="AF5" s="74">
        <f>U5+V5+X5+Y5+AA5+AB5+AD5+AE5</f>
        <v>539.3</v>
      </c>
      <c r="AG5" s="74">
        <f>S5+AF5</f>
        <v>1763.87</v>
      </c>
    </row>
    <row r="6" s="49" customFormat="1" ht="18.75" spans="1:33">
      <c r="A6" s="65" t="s">
        <v>17</v>
      </c>
      <c r="B6" s="66"/>
      <c r="C6" s="66"/>
      <c r="D6" s="66"/>
      <c r="E6" s="66">
        <f t="shared" ref="E6:I6" si="0">SUM(E4:E5)</f>
        <v>1599.68</v>
      </c>
      <c r="F6" s="81">
        <f t="shared" si="0"/>
        <v>0</v>
      </c>
      <c r="G6" s="82"/>
      <c r="H6" s="83">
        <f t="shared" si="0"/>
        <v>750.3</v>
      </c>
      <c r="I6" s="83">
        <f t="shared" si="0"/>
        <v>0</v>
      </c>
      <c r="J6" s="83"/>
      <c r="K6" s="83">
        <f t="shared" ref="K6:O6" si="1">SUM(K4:K5)</f>
        <v>9.16</v>
      </c>
      <c r="L6" s="83">
        <f>SUM(L3:L5)</f>
        <v>0</v>
      </c>
      <c r="M6" s="104"/>
      <c r="N6" s="83">
        <f t="shared" si="1"/>
        <v>40</v>
      </c>
      <c r="O6" s="81">
        <f t="shared" si="1"/>
        <v>0</v>
      </c>
      <c r="P6" s="104"/>
      <c r="Q6" s="82">
        <f t="shared" ref="Q6:S6" si="2">SUM(Q4:Q5)</f>
        <v>50</v>
      </c>
      <c r="R6" s="119">
        <f t="shared" si="2"/>
        <v>0</v>
      </c>
      <c r="S6" s="120">
        <f t="shared" si="2"/>
        <v>2449.14</v>
      </c>
      <c r="T6" s="82"/>
      <c r="U6" s="82">
        <f t="shared" ref="U6:AB6" si="3">SUM(U4:U5)</f>
        <v>799.84</v>
      </c>
      <c r="V6" s="82">
        <f t="shared" si="3"/>
        <v>0</v>
      </c>
      <c r="W6" s="82"/>
      <c r="X6" s="81">
        <f t="shared" si="3"/>
        <v>183</v>
      </c>
      <c r="Y6" s="81">
        <f t="shared" si="3"/>
        <v>0</v>
      </c>
      <c r="Z6" s="81">
        <f t="shared" si="3"/>
        <v>9150</v>
      </c>
      <c r="AA6" s="81">
        <f t="shared" si="3"/>
        <v>45.76</v>
      </c>
      <c r="AB6" s="81">
        <f t="shared" si="3"/>
        <v>0</v>
      </c>
      <c r="AC6" s="82"/>
      <c r="AD6" s="127">
        <f t="shared" ref="AD6:AF6" si="4">SUM(AD4:AD5)</f>
        <v>50</v>
      </c>
      <c r="AE6" s="127">
        <f t="shared" si="4"/>
        <v>0</v>
      </c>
      <c r="AF6" s="120">
        <f t="shared" si="4"/>
        <v>1078.6</v>
      </c>
      <c r="AG6" s="120">
        <f>S:S+AF:AF</f>
        <v>3527.74</v>
      </c>
    </row>
    <row r="7" s="49" customFormat="1" ht="34" customHeight="1" spans="1:34">
      <c r="A7" s="84"/>
      <c r="B7" s="85"/>
      <c r="C7" s="86"/>
      <c r="D7" s="86"/>
      <c r="E7" s="87">
        <f>SUM(E6:F6)</f>
        <v>1599.68</v>
      </c>
      <c r="F7" s="88"/>
      <c r="G7" s="89"/>
      <c r="H7" s="90">
        <f>SUM(H6:I6)</f>
        <v>750.3</v>
      </c>
      <c r="I7" s="90"/>
      <c r="J7" s="105"/>
      <c r="K7" s="106">
        <f>SUM(K6:L6)</f>
        <v>9.16</v>
      </c>
      <c r="L7" s="107"/>
      <c r="M7" s="108"/>
      <c r="N7" s="109">
        <f>N6+O6</f>
        <v>40</v>
      </c>
      <c r="O7" s="109"/>
      <c r="P7" s="108"/>
      <c r="Q7" s="109">
        <f>Q6+R6</f>
        <v>50</v>
      </c>
      <c r="R7" s="121"/>
      <c r="S7" s="89"/>
      <c r="T7" s="89"/>
      <c r="U7" s="109">
        <f>SUM(U6:V6)</f>
        <v>799.84</v>
      </c>
      <c r="V7" s="109"/>
      <c r="W7" s="89"/>
      <c r="X7" s="88">
        <f>X6+Y6</f>
        <v>183</v>
      </c>
      <c r="Y7" s="88"/>
      <c r="Z7" s="88"/>
      <c r="AA7" s="88"/>
      <c r="AB7" s="88"/>
      <c r="AC7" s="89"/>
      <c r="AD7" s="128">
        <f>SUM(AD6:AE6)</f>
        <v>50</v>
      </c>
      <c r="AE7" s="128"/>
      <c r="AF7" s="86"/>
      <c r="AG7" s="133"/>
      <c r="AH7" s="86"/>
    </row>
    <row r="8" ht="18" customHeight="1" spans="1:34">
      <c r="A8" s="91"/>
      <c r="B8" s="92"/>
      <c r="C8" s="93"/>
      <c r="D8" s="93"/>
      <c r="E8" s="93"/>
      <c r="F8" s="94"/>
      <c r="G8" s="95"/>
      <c r="H8" s="95"/>
      <c r="I8" s="95"/>
      <c r="J8" s="95"/>
      <c r="K8" s="95"/>
      <c r="L8" s="95"/>
      <c r="M8" s="91"/>
      <c r="N8" s="91"/>
      <c r="O8" s="91"/>
      <c r="P8" s="91"/>
      <c r="Q8" s="95"/>
      <c r="R8" s="122"/>
      <c r="S8" s="95"/>
      <c r="T8" s="95"/>
      <c r="U8" s="123"/>
      <c r="V8" s="123"/>
      <c r="W8" s="95"/>
      <c r="X8" s="95"/>
      <c r="Y8" s="95"/>
      <c r="Z8" s="95"/>
      <c r="AA8" s="95"/>
      <c r="AB8" s="95"/>
      <c r="AC8" s="95"/>
      <c r="AD8" s="123"/>
      <c r="AE8" s="123"/>
      <c r="AF8" s="129"/>
      <c r="AG8" s="134"/>
      <c r="AH8" s="93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8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R23" sqref="R23"/>
    </sheetView>
  </sheetViews>
  <sheetFormatPr defaultColWidth="9" defaultRowHeight="14.25"/>
  <cols>
    <col min="1" max="1" width="5.375" style="51" customWidth="1"/>
    <col min="2" max="2" width="17.775" style="52" customWidth="1"/>
    <col min="3" max="3" width="21.6166666666667" style="52" customWidth="1"/>
    <col min="4" max="4" width="9" customWidth="1"/>
    <col min="5" max="5" width="9.11666666666667" customWidth="1"/>
    <col min="6" max="6" width="14.1166666666667" customWidth="1"/>
    <col min="7" max="7" width="12.7916666666667" customWidth="1"/>
    <col min="8" max="8" width="11.9416666666667" customWidth="1"/>
    <col min="9" max="9" width="14.4083333333333" customWidth="1"/>
    <col min="10" max="10" width="10.375" customWidth="1"/>
    <col min="11" max="11" width="8.5" customWidth="1"/>
    <col min="12" max="12" width="10.375" customWidth="1"/>
    <col min="13" max="13" width="9.625" customWidth="1"/>
    <col min="14" max="14" width="8.375" style="51" customWidth="1"/>
    <col min="15" max="15" width="10.5833333333333" style="51" customWidth="1"/>
    <col min="16" max="16" width="10.55" style="51" customWidth="1"/>
    <col min="17" max="17" width="8.25" style="51" customWidth="1"/>
    <col min="18" max="18" width="11.9083333333333" customWidth="1"/>
    <col min="19" max="19" width="12.5" style="53" customWidth="1"/>
    <col min="20" max="20" width="14.5583333333333" customWidth="1"/>
    <col min="21" max="21" width="8.25" customWidth="1"/>
    <col min="22" max="22" width="13.9666666666667" customWidth="1"/>
    <col min="23" max="23" width="11.9083333333333" customWidth="1"/>
    <col min="24" max="24" width="8.375" customWidth="1"/>
    <col min="25" max="26" width="10.1333333333333" customWidth="1"/>
    <col min="27" max="29" width="16.7583333333333" customWidth="1"/>
    <col min="30" max="31" width="8.375" customWidth="1"/>
    <col min="32" max="32" width="8.375" style="34" customWidth="1"/>
    <col min="33" max="33" width="10.7" customWidth="1"/>
    <col min="34" max="34" width="17.2" customWidth="1"/>
  </cols>
  <sheetData>
    <row r="1" s="49" customFormat="1" ht="18.75" spans="1:34">
      <c r="A1" s="54" t="s">
        <v>19</v>
      </c>
      <c r="B1" s="55"/>
      <c r="C1" s="55"/>
      <c r="D1" s="56"/>
      <c r="E1" s="57"/>
      <c r="F1" s="57"/>
      <c r="G1" s="58"/>
      <c r="H1" s="58"/>
      <c r="I1" s="58"/>
      <c r="J1" s="58"/>
      <c r="K1" s="58"/>
      <c r="L1" s="58"/>
      <c r="M1" s="58"/>
      <c r="N1" s="96"/>
      <c r="O1" s="96"/>
      <c r="P1" s="96"/>
      <c r="Q1" s="96"/>
      <c r="R1" s="58"/>
      <c r="S1" s="110"/>
      <c r="T1" s="58"/>
      <c r="U1" s="111" t="s">
        <v>1</v>
      </c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24"/>
      <c r="AG1" s="111"/>
      <c r="AH1" s="130" t="s">
        <v>2</v>
      </c>
    </row>
    <row r="2" s="49" customFormat="1" ht="29" customHeight="1" spans="1:34">
      <c r="A2" s="59"/>
      <c r="B2" s="60"/>
      <c r="C2" s="60" t="s">
        <v>20</v>
      </c>
      <c r="D2" s="61" t="s">
        <v>3</v>
      </c>
      <c r="E2" s="62" t="s">
        <v>4</v>
      </c>
      <c r="F2" s="63" t="s">
        <v>5</v>
      </c>
      <c r="G2" s="64" t="s">
        <v>6</v>
      </c>
      <c r="H2" s="62" t="s">
        <v>7</v>
      </c>
      <c r="I2" s="64" t="s">
        <v>5</v>
      </c>
      <c r="J2" s="97" t="s">
        <v>6</v>
      </c>
      <c r="K2" s="62" t="s">
        <v>8</v>
      </c>
      <c r="L2" s="64" t="s">
        <v>5</v>
      </c>
      <c r="M2" s="64" t="s">
        <v>6</v>
      </c>
      <c r="N2" s="98" t="s">
        <v>9</v>
      </c>
      <c r="O2" s="98" t="s">
        <v>10</v>
      </c>
      <c r="P2" s="98" t="s">
        <v>6</v>
      </c>
      <c r="Q2" s="98" t="s">
        <v>11</v>
      </c>
      <c r="R2" s="112" t="s">
        <v>10</v>
      </c>
      <c r="S2" s="113" t="s">
        <v>6</v>
      </c>
      <c r="T2" s="97" t="s">
        <v>12</v>
      </c>
      <c r="U2" s="62" t="s">
        <v>4</v>
      </c>
      <c r="V2" s="64" t="s">
        <v>10</v>
      </c>
      <c r="W2" s="64" t="s">
        <v>6</v>
      </c>
      <c r="X2" s="62" t="s">
        <v>7</v>
      </c>
      <c r="Y2" s="64" t="s">
        <v>5</v>
      </c>
      <c r="Z2" s="64" t="s">
        <v>6</v>
      </c>
      <c r="AA2" s="98" t="s">
        <v>13</v>
      </c>
      <c r="AB2" s="64" t="s">
        <v>6</v>
      </c>
      <c r="AC2" s="64"/>
      <c r="AD2" s="98" t="s">
        <v>11</v>
      </c>
      <c r="AE2" s="64" t="s">
        <v>10</v>
      </c>
      <c r="AF2" s="74" t="s">
        <v>6</v>
      </c>
      <c r="AG2" s="97" t="s">
        <v>12</v>
      </c>
      <c r="AH2" s="131"/>
    </row>
    <row r="3" s="49" customFormat="1" ht="18.75" spans="1:34">
      <c r="A3" s="65"/>
      <c r="B3" s="66"/>
      <c r="C3" s="66"/>
      <c r="D3" s="67"/>
      <c r="E3" s="68"/>
      <c r="F3" s="69">
        <v>0.16</v>
      </c>
      <c r="G3" s="70"/>
      <c r="H3" s="68"/>
      <c r="I3" s="71">
        <v>0.082</v>
      </c>
      <c r="J3" s="99"/>
      <c r="K3" s="68"/>
      <c r="L3" s="71">
        <v>0.0005</v>
      </c>
      <c r="M3" s="71"/>
      <c r="N3" s="98"/>
      <c r="O3" s="100">
        <v>0.004</v>
      </c>
      <c r="P3" s="101"/>
      <c r="Q3" s="98"/>
      <c r="R3" s="114">
        <v>0.005</v>
      </c>
      <c r="S3" s="115"/>
      <c r="T3" s="67"/>
      <c r="U3" s="68"/>
      <c r="V3" s="116">
        <v>0.08</v>
      </c>
      <c r="W3" s="70"/>
      <c r="X3" s="68"/>
      <c r="Y3" s="117">
        <v>0.02</v>
      </c>
      <c r="Z3" s="117"/>
      <c r="AA3" s="125"/>
      <c r="AB3" s="125"/>
      <c r="AC3" s="117"/>
      <c r="AD3" s="98"/>
      <c r="AE3" s="114">
        <v>0.005</v>
      </c>
      <c r="AF3" s="126"/>
      <c r="AG3" s="67"/>
      <c r="AH3" s="132"/>
    </row>
    <row r="4" s="50" customFormat="1" ht="40" customHeight="1" spans="1:34">
      <c r="A4" s="64">
        <v>1</v>
      </c>
      <c r="B4" s="72" t="s">
        <v>14</v>
      </c>
      <c r="C4" s="72"/>
      <c r="D4" s="64" t="s">
        <v>15</v>
      </c>
      <c r="E4" s="73">
        <v>4999</v>
      </c>
      <c r="F4" s="64">
        <v>799.84</v>
      </c>
      <c r="G4" s="74">
        <v>67.84</v>
      </c>
      <c r="H4" s="77">
        <v>4999</v>
      </c>
      <c r="I4" s="78">
        <v>409.92</v>
      </c>
      <c r="J4" s="74"/>
      <c r="K4" s="73">
        <v>4999</v>
      </c>
      <c r="L4" s="102">
        <v>5</v>
      </c>
      <c r="M4" s="74"/>
      <c r="N4" s="73">
        <v>4999</v>
      </c>
      <c r="O4" s="103">
        <v>20</v>
      </c>
      <c r="P4" s="103">
        <v>1.7</v>
      </c>
      <c r="Q4" s="73">
        <v>4999</v>
      </c>
      <c r="R4" s="102">
        <v>25</v>
      </c>
      <c r="S4" s="118">
        <v>2.12</v>
      </c>
      <c r="T4" s="74">
        <f t="shared" ref="T4:T9" si="0">F4+G4+I4+J4+L4+M4+O4+P4+R4+S4</f>
        <v>1331.42</v>
      </c>
      <c r="U4" s="73">
        <v>4999</v>
      </c>
      <c r="V4" s="103">
        <v>399.92</v>
      </c>
      <c r="W4" s="102">
        <v>33.92</v>
      </c>
      <c r="X4" s="73">
        <v>4999</v>
      </c>
      <c r="Y4" s="78">
        <v>99.98</v>
      </c>
      <c r="Z4" s="78"/>
      <c r="AA4" s="73">
        <v>4999</v>
      </c>
      <c r="AB4" s="102">
        <v>25</v>
      </c>
      <c r="AC4" s="74"/>
      <c r="AD4" s="73">
        <v>4999</v>
      </c>
      <c r="AE4" s="102">
        <v>25</v>
      </c>
      <c r="AF4" s="74">
        <v>2.12</v>
      </c>
      <c r="AG4" s="74">
        <f t="shared" ref="AG4:AG9" si="1">V4+W4+Y4+Z4+AB4+AC4+AE4+AF4</f>
        <v>585.94</v>
      </c>
      <c r="AH4" s="74">
        <f t="shared" ref="AH4:AH9" si="2">T4+AG4</f>
        <v>1917.36</v>
      </c>
    </row>
    <row r="5" s="50" customFormat="1" ht="40" customHeight="1" spans="1:34">
      <c r="A5" s="64"/>
      <c r="B5" s="72" t="s">
        <v>21</v>
      </c>
      <c r="C5" s="72"/>
      <c r="D5" s="64" t="s">
        <v>22</v>
      </c>
      <c r="E5" s="73">
        <v>4999</v>
      </c>
      <c r="F5" s="64">
        <v>799.84</v>
      </c>
      <c r="G5" s="64">
        <v>799.84</v>
      </c>
      <c r="H5" s="77">
        <v>4999</v>
      </c>
      <c r="I5" s="78">
        <v>409.92</v>
      </c>
      <c r="J5" s="78">
        <v>409.92</v>
      </c>
      <c r="K5" s="73">
        <v>4999</v>
      </c>
      <c r="L5" s="102">
        <v>5</v>
      </c>
      <c r="M5" s="102">
        <v>5</v>
      </c>
      <c r="N5" s="73">
        <v>4999</v>
      </c>
      <c r="O5" s="103">
        <v>20</v>
      </c>
      <c r="P5" s="103">
        <v>20</v>
      </c>
      <c r="Q5" s="73">
        <v>4999</v>
      </c>
      <c r="R5" s="102">
        <v>25</v>
      </c>
      <c r="S5" s="102">
        <v>25</v>
      </c>
      <c r="T5" s="74">
        <f t="shared" si="0"/>
        <v>2519.52</v>
      </c>
      <c r="U5" s="73">
        <v>4999</v>
      </c>
      <c r="V5" s="103">
        <v>399.92</v>
      </c>
      <c r="W5" s="103">
        <v>399.92</v>
      </c>
      <c r="X5" s="73">
        <v>4999</v>
      </c>
      <c r="Y5" s="78">
        <v>99.98</v>
      </c>
      <c r="Z5" s="78">
        <v>99.98</v>
      </c>
      <c r="AA5" s="73">
        <v>4999</v>
      </c>
      <c r="AB5" s="102">
        <v>25</v>
      </c>
      <c r="AC5" s="102">
        <v>25</v>
      </c>
      <c r="AD5" s="73">
        <v>4999</v>
      </c>
      <c r="AE5" s="102">
        <v>25</v>
      </c>
      <c r="AF5" s="102">
        <v>25</v>
      </c>
      <c r="AG5" s="74">
        <f t="shared" si="1"/>
        <v>1099.8</v>
      </c>
      <c r="AH5" s="74">
        <f t="shared" si="2"/>
        <v>3619.32</v>
      </c>
    </row>
    <row r="6" s="50" customFormat="1" ht="40" customHeight="1" spans="1:34">
      <c r="A6" s="64"/>
      <c r="B6" s="72" t="s">
        <v>23</v>
      </c>
      <c r="C6" s="72"/>
      <c r="D6" s="64" t="s">
        <v>22</v>
      </c>
      <c r="E6" s="73">
        <v>4999</v>
      </c>
      <c r="F6" s="64">
        <v>799.84</v>
      </c>
      <c r="G6" s="64">
        <v>799.84</v>
      </c>
      <c r="H6" s="77">
        <v>4999</v>
      </c>
      <c r="I6" s="78">
        <v>409.92</v>
      </c>
      <c r="J6" s="78">
        <v>409.92</v>
      </c>
      <c r="K6" s="73">
        <v>4999</v>
      </c>
      <c r="L6" s="102">
        <v>5</v>
      </c>
      <c r="M6" s="73">
        <v>5</v>
      </c>
      <c r="N6" s="73">
        <v>4999</v>
      </c>
      <c r="O6" s="103">
        <v>20</v>
      </c>
      <c r="P6" s="103">
        <v>20</v>
      </c>
      <c r="Q6" s="73">
        <v>4999</v>
      </c>
      <c r="R6" s="102">
        <v>25</v>
      </c>
      <c r="S6" s="102">
        <v>25</v>
      </c>
      <c r="T6" s="74">
        <f t="shared" si="0"/>
        <v>2519.52</v>
      </c>
      <c r="U6" s="73">
        <v>4999</v>
      </c>
      <c r="V6" s="103">
        <v>399.92</v>
      </c>
      <c r="W6" s="103">
        <v>399.92</v>
      </c>
      <c r="X6" s="73">
        <v>4999</v>
      </c>
      <c r="Y6" s="78">
        <v>99.98</v>
      </c>
      <c r="Z6" s="78">
        <v>99.98</v>
      </c>
      <c r="AA6" s="73">
        <v>4999</v>
      </c>
      <c r="AB6" s="102">
        <v>25</v>
      </c>
      <c r="AC6" s="102">
        <v>25</v>
      </c>
      <c r="AD6" s="73">
        <v>4999</v>
      </c>
      <c r="AE6" s="102">
        <v>25</v>
      </c>
      <c r="AF6" s="102">
        <v>25</v>
      </c>
      <c r="AG6" s="74">
        <f t="shared" si="1"/>
        <v>1099.8</v>
      </c>
      <c r="AH6" s="74">
        <f t="shared" si="2"/>
        <v>3619.32</v>
      </c>
    </row>
    <row r="7" s="50" customFormat="1" ht="40" customHeight="1" spans="1:34">
      <c r="A7" s="64"/>
      <c r="B7" s="135" t="s">
        <v>24</v>
      </c>
      <c r="C7" s="135" t="s">
        <v>25</v>
      </c>
      <c r="D7" s="64" t="s">
        <v>22</v>
      </c>
      <c r="E7" s="73">
        <v>4999</v>
      </c>
      <c r="F7" s="64">
        <v>799.84</v>
      </c>
      <c r="G7" s="74"/>
      <c r="H7" s="77">
        <v>4999</v>
      </c>
      <c r="I7" s="78">
        <v>409.92</v>
      </c>
      <c r="J7" s="74"/>
      <c r="K7" s="77">
        <v>4999</v>
      </c>
      <c r="L7" s="102">
        <v>5</v>
      </c>
      <c r="M7" s="74"/>
      <c r="N7" s="73">
        <v>4999</v>
      </c>
      <c r="O7" s="103">
        <v>20</v>
      </c>
      <c r="P7" s="103"/>
      <c r="Q7" s="73">
        <v>4999</v>
      </c>
      <c r="R7" s="102">
        <v>25</v>
      </c>
      <c r="S7" s="118"/>
      <c r="T7" s="74">
        <f t="shared" si="0"/>
        <v>1259.76</v>
      </c>
      <c r="U7" s="73">
        <v>4999</v>
      </c>
      <c r="V7" s="103">
        <v>399.92</v>
      </c>
      <c r="W7" s="102"/>
      <c r="X7" s="73">
        <v>4999</v>
      </c>
      <c r="Y7" s="78">
        <v>99.98</v>
      </c>
      <c r="Z7" s="78"/>
      <c r="AA7" s="73">
        <v>4999</v>
      </c>
      <c r="AB7" s="102">
        <v>25</v>
      </c>
      <c r="AC7" s="74"/>
      <c r="AD7" s="73">
        <v>4999</v>
      </c>
      <c r="AE7" s="102">
        <v>25</v>
      </c>
      <c r="AF7" s="74"/>
      <c r="AG7" s="74">
        <f t="shared" si="1"/>
        <v>549.9</v>
      </c>
      <c r="AH7" s="74">
        <f t="shared" si="2"/>
        <v>1809.66</v>
      </c>
    </row>
    <row r="8" s="50" customFormat="1" ht="40" customHeight="1" spans="1:34">
      <c r="A8" s="64"/>
      <c r="B8" s="135" t="s">
        <v>26</v>
      </c>
      <c r="C8" s="135" t="s">
        <v>27</v>
      </c>
      <c r="D8" s="64" t="s">
        <v>22</v>
      </c>
      <c r="E8" s="73">
        <v>5700</v>
      </c>
      <c r="F8" s="64">
        <v>912</v>
      </c>
      <c r="G8" s="74"/>
      <c r="H8" s="73">
        <v>5700</v>
      </c>
      <c r="I8" s="74">
        <v>467.4</v>
      </c>
      <c r="J8" s="74"/>
      <c r="K8" s="73">
        <v>5700</v>
      </c>
      <c r="L8" s="102">
        <v>5.7</v>
      </c>
      <c r="M8" s="74"/>
      <c r="N8" s="73">
        <v>5700</v>
      </c>
      <c r="O8" s="103">
        <v>22.8</v>
      </c>
      <c r="P8" s="103"/>
      <c r="Q8" s="73">
        <v>5700</v>
      </c>
      <c r="R8" s="102">
        <v>28.5</v>
      </c>
      <c r="S8" s="118"/>
      <c r="T8" s="74">
        <f t="shared" si="0"/>
        <v>1436.4</v>
      </c>
      <c r="U8" s="73">
        <v>5700</v>
      </c>
      <c r="V8" s="103">
        <v>456</v>
      </c>
      <c r="W8" s="102"/>
      <c r="X8" s="73">
        <v>5700</v>
      </c>
      <c r="Y8" s="102">
        <v>114</v>
      </c>
      <c r="Z8" s="78"/>
      <c r="AA8" s="73">
        <v>5700</v>
      </c>
      <c r="AB8" s="102">
        <v>28.5</v>
      </c>
      <c r="AC8" s="74"/>
      <c r="AD8" s="73">
        <v>5700</v>
      </c>
      <c r="AE8" s="102">
        <v>28.5</v>
      </c>
      <c r="AF8" s="74"/>
      <c r="AG8" s="74">
        <f t="shared" si="1"/>
        <v>627</v>
      </c>
      <c r="AH8" s="74">
        <f t="shared" si="2"/>
        <v>2063.4</v>
      </c>
    </row>
    <row r="9" s="50" customFormat="1" ht="40" customHeight="1" spans="1:34">
      <c r="A9" s="64"/>
      <c r="B9" s="136" t="s">
        <v>28</v>
      </c>
      <c r="C9" s="135" t="s">
        <v>29</v>
      </c>
      <c r="D9" s="64" t="s">
        <v>22</v>
      </c>
      <c r="E9" s="73">
        <v>4999</v>
      </c>
      <c r="F9" s="64">
        <v>799.84</v>
      </c>
      <c r="G9" s="74"/>
      <c r="H9" s="77">
        <v>4999</v>
      </c>
      <c r="I9" s="78">
        <v>409.92</v>
      </c>
      <c r="J9" s="74"/>
      <c r="K9" s="77">
        <v>4999</v>
      </c>
      <c r="L9" s="102">
        <v>5</v>
      </c>
      <c r="M9" s="74"/>
      <c r="N9" s="73">
        <v>4999</v>
      </c>
      <c r="O9" s="103">
        <v>20</v>
      </c>
      <c r="P9" s="103"/>
      <c r="Q9" s="73">
        <v>4999</v>
      </c>
      <c r="R9" s="102">
        <v>25</v>
      </c>
      <c r="S9" s="118"/>
      <c r="T9" s="74">
        <f t="shared" si="0"/>
        <v>1259.76</v>
      </c>
      <c r="U9" s="73">
        <v>4999</v>
      </c>
      <c r="V9" s="103">
        <v>399.92</v>
      </c>
      <c r="W9" s="102"/>
      <c r="X9" s="73">
        <v>4999</v>
      </c>
      <c r="Y9" s="78">
        <v>99.98</v>
      </c>
      <c r="Z9" s="78"/>
      <c r="AA9" s="73">
        <v>4999</v>
      </c>
      <c r="AB9" s="102">
        <v>25</v>
      </c>
      <c r="AC9" s="74"/>
      <c r="AD9" s="73">
        <v>4999</v>
      </c>
      <c r="AE9" s="102">
        <v>25</v>
      </c>
      <c r="AF9" s="74"/>
      <c r="AG9" s="74">
        <f t="shared" si="1"/>
        <v>549.9</v>
      </c>
      <c r="AH9" s="74">
        <f t="shared" si="2"/>
        <v>1809.66</v>
      </c>
    </row>
    <row r="10" s="49" customFormat="1" ht="34" customHeight="1" spans="1:34">
      <c r="A10" s="65" t="s">
        <v>17</v>
      </c>
      <c r="B10" s="66"/>
      <c r="C10" s="66"/>
      <c r="D10" s="66"/>
      <c r="E10" s="66"/>
      <c r="F10" s="137">
        <f t="shared" ref="F10:I10" si="3">SUM(F4:F9)</f>
        <v>4911.2</v>
      </c>
      <c r="G10" s="138">
        <f t="shared" si="3"/>
        <v>1667.52</v>
      </c>
      <c r="H10" s="82"/>
      <c r="I10" s="137">
        <f t="shared" si="3"/>
        <v>2517</v>
      </c>
      <c r="J10" s="83">
        <f t="shared" ref="J10:M10" si="4">SUM(J4:J9)</f>
        <v>819.84</v>
      </c>
      <c r="K10" s="83"/>
      <c r="L10" s="137">
        <f t="shared" si="4"/>
        <v>30.7</v>
      </c>
      <c r="M10" s="137">
        <f t="shared" si="4"/>
        <v>10</v>
      </c>
      <c r="N10" s="104"/>
      <c r="O10" s="137">
        <f t="shared" ref="O10:T10" si="5">SUM(O4:O9)</f>
        <v>122.8</v>
      </c>
      <c r="P10" s="137">
        <f t="shared" si="5"/>
        <v>41.7</v>
      </c>
      <c r="Q10" s="104"/>
      <c r="R10" s="137">
        <f t="shared" si="5"/>
        <v>153.5</v>
      </c>
      <c r="S10" s="137">
        <f t="shared" si="5"/>
        <v>52.12</v>
      </c>
      <c r="T10" s="137">
        <f t="shared" si="5"/>
        <v>10326.38</v>
      </c>
      <c r="U10" s="82"/>
      <c r="V10" s="137">
        <f t="shared" ref="T10:W10" si="6">SUM(V4:V9)</f>
        <v>2455.6</v>
      </c>
      <c r="W10" s="137">
        <f t="shared" si="6"/>
        <v>833.76</v>
      </c>
      <c r="X10" s="82"/>
      <c r="Y10" s="137">
        <f t="shared" ref="Y10:AC10" si="7">SUM(Y4:Y9)</f>
        <v>613.9</v>
      </c>
      <c r="Z10" s="137">
        <f t="shared" si="7"/>
        <v>199.96</v>
      </c>
      <c r="AA10" s="137">
        <f t="shared" si="7"/>
        <v>30695</v>
      </c>
      <c r="AB10" s="137">
        <f t="shared" si="7"/>
        <v>153.5</v>
      </c>
      <c r="AC10" s="137">
        <f t="shared" si="7"/>
        <v>50</v>
      </c>
      <c r="AD10" s="82"/>
      <c r="AE10" s="127">
        <f t="shared" ref="AE10:AH10" si="8">SUM(AE4:AE9)</f>
        <v>153.5</v>
      </c>
      <c r="AF10" s="127">
        <f t="shared" si="8"/>
        <v>52.12</v>
      </c>
      <c r="AG10" s="127">
        <f t="shared" si="8"/>
        <v>4512.34</v>
      </c>
      <c r="AH10" s="127">
        <f t="shared" si="8"/>
        <v>14838.72</v>
      </c>
    </row>
    <row r="11" s="49" customFormat="1" ht="34" customHeight="1" spans="1:35">
      <c r="A11" s="84"/>
      <c r="B11" s="85"/>
      <c r="C11" s="85"/>
      <c r="D11" s="86"/>
      <c r="E11" s="86"/>
      <c r="F11" s="87">
        <f>SUM(F10:G10)</f>
        <v>6578.72</v>
      </c>
      <c r="G11" s="88"/>
      <c r="H11" s="89"/>
      <c r="I11" s="90">
        <f>SUM(I10:J10)</f>
        <v>3336.84</v>
      </c>
      <c r="J11" s="90"/>
      <c r="K11" s="105"/>
      <c r="L11" s="106">
        <f>SUM(L10:M10)</f>
        <v>40.7</v>
      </c>
      <c r="M11" s="107"/>
      <c r="N11" s="108"/>
      <c r="O11" s="109">
        <f>O10+P10</f>
        <v>164.5</v>
      </c>
      <c r="P11" s="109"/>
      <c r="Q11" s="108"/>
      <c r="R11" s="109">
        <f>R10+S10</f>
        <v>205.62</v>
      </c>
      <c r="S11" s="121"/>
      <c r="T11" s="89"/>
      <c r="U11" s="89"/>
      <c r="V11" s="109">
        <f>SUM(V10:W10)</f>
        <v>3289.36</v>
      </c>
      <c r="W11" s="109"/>
      <c r="X11" s="89"/>
      <c r="Y11" s="88">
        <f>Y10+Z10</f>
        <v>813.86</v>
      </c>
      <c r="Z11" s="88"/>
      <c r="AA11" s="88"/>
      <c r="AB11" s="88">
        <f>AB10+AC10</f>
        <v>203.5</v>
      </c>
      <c r="AC11" s="88"/>
      <c r="AD11" s="89"/>
      <c r="AE11" s="128">
        <f>SUM(AE10:AF10)</f>
        <v>205.62</v>
      </c>
      <c r="AF11" s="128"/>
      <c r="AG11" s="86"/>
      <c r="AH11" s="133"/>
      <c r="AI11" s="86"/>
    </row>
    <row r="12" ht="18" customHeight="1" spans="1:35">
      <c r="A12" s="91"/>
      <c r="B12" s="92"/>
      <c r="C12" s="92"/>
      <c r="D12" s="93"/>
      <c r="E12" s="93"/>
      <c r="F12" s="93"/>
      <c r="G12" s="94"/>
      <c r="H12" s="95"/>
      <c r="I12" s="95"/>
      <c r="J12" s="95"/>
      <c r="K12" s="95"/>
      <c r="L12" s="95"/>
      <c r="M12" s="95"/>
      <c r="N12" s="91"/>
      <c r="O12" s="91"/>
      <c r="P12" s="91"/>
      <c r="Q12" s="91"/>
      <c r="R12" s="95"/>
      <c r="S12" s="122"/>
      <c r="T12" s="95"/>
      <c r="U12" s="95"/>
      <c r="V12" s="123"/>
      <c r="W12" s="123"/>
      <c r="X12" s="95"/>
      <c r="Y12" s="95"/>
      <c r="Z12" s="95"/>
      <c r="AA12" s="95"/>
      <c r="AB12" s="95"/>
      <c r="AC12" s="95"/>
      <c r="AD12" s="95"/>
      <c r="AE12" s="123"/>
      <c r="AF12" s="123"/>
      <c r="AG12" s="129"/>
      <c r="AH12" s="134"/>
      <c r="AI12" s="93"/>
    </row>
    <row r="13" spans="6:14">
      <c r="F13" s="139" t="s">
        <v>30</v>
      </c>
      <c r="G13" s="139" t="s">
        <v>31</v>
      </c>
      <c r="H13" t="s">
        <v>32</v>
      </c>
      <c r="I13" s="139" t="s">
        <v>33</v>
      </c>
      <c r="J13" t="s">
        <v>34</v>
      </c>
      <c r="K13" t="s">
        <v>35</v>
      </c>
      <c r="L13" s="139" t="s">
        <v>36</v>
      </c>
      <c r="M13" t="s">
        <v>37</v>
      </c>
      <c r="N13" t="s">
        <v>38</v>
      </c>
    </row>
    <row r="14" spans="6:14">
      <c r="F14">
        <v>67.84</v>
      </c>
      <c r="G14">
        <v>33.92</v>
      </c>
      <c r="H14">
        <v>2.12</v>
      </c>
      <c r="I14">
        <v>2.12</v>
      </c>
      <c r="J14">
        <v>10</v>
      </c>
      <c r="K14">
        <v>819.84</v>
      </c>
      <c r="L14">
        <v>199.96</v>
      </c>
      <c r="M14">
        <v>50</v>
      </c>
      <c r="N14" s="51">
        <v>1.7</v>
      </c>
    </row>
    <row r="15" spans="6:14">
      <c r="F15">
        <v>1599.68</v>
      </c>
      <c r="G15">
        <v>799.84</v>
      </c>
      <c r="H15">
        <v>50</v>
      </c>
      <c r="I15">
        <v>50</v>
      </c>
      <c r="J15">
        <v>15</v>
      </c>
      <c r="K15">
        <v>1287.24</v>
      </c>
      <c r="L15">
        <v>313.96</v>
      </c>
      <c r="M15">
        <v>75</v>
      </c>
      <c r="N15" s="51">
        <v>40</v>
      </c>
    </row>
    <row r="16" spans="6:14">
      <c r="F16">
        <v>2511.68</v>
      </c>
      <c r="G16">
        <v>1255.84</v>
      </c>
      <c r="H16">
        <v>78.5</v>
      </c>
      <c r="I16">
        <v>75</v>
      </c>
      <c r="J16">
        <v>15.7</v>
      </c>
      <c r="K16">
        <v>1229.76</v>
      </c>
      <c r="L16">
        <v>299.94</v>
      </c>
      <c r="M16">
        <v>78.5</v>
      </c>
      <c r="N16" s="51">
        <v>60</v>
      </c>
    </row>
    <row r="17" spans="6:14">
      <c r="F17">
        <v>2399.52</v>
      </c>
      <c r="G17">
        <v>1199.76</v>
      </c>
      <c r="H17">
        <v>75</v>
      </c>
      <c r="I17">
        <v>78.5</v>
      </c>
      <c r="N17" s="51">
        <v>62.8</v>
      </c>
    </row>
    <row r="18" spans="6:28">
      <c r="F18" s="140">
        <f>F14+F15+F16+F17</f>
        <v>6578.72</v>
      </c>
      <c r="G18" s="140">
        <f t="shared" ref="G18:N18" si="9">G14+G15+G16+G17</f>
        <v>3289.36</v>
      </c>
      <c r="H18" s="140">
        <f t="shared" si="9"/>
        <v>205.62</v>
      </c>
      <c r="I18" s="140">
        <f t="shared" si="9"/>
        <v>205.62</v>
      </c>
      <c r="J18" s="140">
        <f t="shared" si="9"/>
        <v>40.7</v>
      </c>
      <c r="K18" s="140">
        <f t="shared" si="9"/>
        <v>3336.84</v>
      </c>
      <c r="L18" s="140">
        <f t="shared" si="9"/>
        <v>813.86</v>
      </c>
      <c r="M18" s="140">
        <f t="shared" si="9"/>
        <v>203.5</v>
      </c>
      <c r="N18" s="140">
        <f t="shared" si="9"/>
        <v>164.5</v>
      </c>
      <c r="AB18">
        <f>T10+AG10</f>
        <v>14838.72</v>
      </c>
    </row>
  </sheetData>
  <mergeCells count="31">
    <mergeCell ref="G1:T1"/>
    <mergeCell ref="U1:AG1"/>
    <mergeCell ref="O3:P3"/>
    <mergeCell ref="R3:S3"/>
    <mergeCell ref="V3:W3"/>
    <mergeCell ref="AE3:AF3"/>
    <mergeCell ref="A10:B10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V12:W12"/>
    <mergeCell ref="AE12:AF12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</mergeCells>
  <conditionalFormatting sqref="B7">
    <cfRule type="duplicateValues" dxfId="1" priority="6"/>
  </conditionalFormatting>
  <conditionalFormatting sqref="B7:C7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4"/>
  </conditionalFormatting>
  <conditionalFormatting sqref="B9">
    <cfRule type="duplicateValues" dxfId="0" priority="1"/>
  </conditionalFormatting>
  <conditionalFormatting sqref="C9">
    <cfRule type="duplicateValues" dxfId="0" priority="2"/>
  </conditionalFormatting>
  <conditionalFormatting sqref="B4:C6">
    <cfRule type="duplicateValues" dxfId="0" priority="7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2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4.25"/>
  <cols>
    <col min="1" max="1" width="5.375" style="51" customWidth="1"/>
    <col min="2" max="2" width="17.775" style="52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51" customWidth="1"/>
    <col min="14" max="14" width="10.5833333333333" style="51" customWidth="1"/>
    <col min="15" max="15" width="10.55" style="51" customWidth="1"/>
    <col min="16" max="16" width="8.25" style="51" customWidth="1"/>
    <col min="17" max="17" width="8.25" customWidth="1"/>
    <col min="18" max="18" width="8.25" style="5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34" customWidth="1"/>
    <col min="32" max="32" width="10.7" customWidth="1"/>
    <col min="33" max="33" width="17.2" customWidth="1"/>
  </cols>
  <sheetData>
    <row r="1" s="49" customFormat="1" ht="18.75" spans="1:33">
      <c r="A1" s="54" t="s">
        <v>19</v>
      </c>
      <c r="B1" s="55"/>
      <c r="C1" s="56"/>
      <c r="D1" s="57"/>
      <c r="E1" s="57"/>
      <c r="F1" s="58"/>
      <c r="G1" s="58"/>
      <c r="H1" s="58"/>
      <c r="I1" s="58"/>
      <c r="J1" s="58"/>
      <c r="K1" s="58"/>
      <c r="L1" s="58"/>
      <c r="M1" s="96"/>
      <c r="N1" s="96"/>
      <c r="O1" s="96"/>
      <c r="P1" s="96"/>
      <c r="Q1" s="58"/>
      <c r="R1" s="110"/>
      <c r="S1" s="58"/>
      <c r="T1" s="111" t="s">
        <v>1</v>
      </c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24"/>
      <c r="AF1" s="111"/>
      <c r="AG1" s="130" t="s">
        <v>2</v>
      </c>
    </row>
    <row r="2" s="49" customFormat="1" ht="29" customHeight="1" spans="1:33">
      <c r="A2" s="59"/>
      <c r="B2" s="60"/>
      <c r="C2" s="61" t="s">
        <v>3</v>
      </c>
      <c r="D2" s="62" t="s">
        <v>4</v>
      </c>
      <c r="E2" s="63" t="s">
        <v>5</v>
      </c>
      <c r="F2" s="64" t="s">
        <v>6</v>
      </c>
      <c r="G2" s="62" t="s">
        <v>7</v>
      </c>
      <c r="H2" s="64" t="s">
        <v>5</v>
      </c>
      <c r="I2" s="97" t="s">
        <v>6</v>
      </c>
      <c r="J2" s="62" t="s">
        <v>8</v>
      </c>
      <c r="K2" s="64" t="s">
        <v>5</v>
      </c>
      <c r="L2" s="64" t="s">
        <v>6</v>
      </c>
      <c r="M2" s="98" t="s">
        <v>9</v>
      </c>
      <c r="N2" s="98" t="s">
        <v>10</v>
      </c>
      <c r="O2" s="98" t="s">
        <v>6</v>
      </c>
      <c r="P2" s="98" t="s">
        <v>11</v>
      </c>
      <c r="Q2" s="112" t="s">
        <v>10</v>
      </c>
      <c r="R2" s="113" t="s">
        <v>6</v>
      </c>
      <c r="S2" s="97" t="s">
        <v>12</v>
      </c>
      <c r="T2" s="62" t="s">
        <v>4</v>
      </c>
      <c r="U2" s="64" t="s">
        <v>10</v>
      </c>
      <c r="V2" s="64" t="s">
        <v>6</v>
      </c>
      <c r="W2" s="62" t="s">
        <v>7</v>
      </c>
      <c r="X2" s="64" t="s">
        <v>5</v>
      </c>
      <c r="Y2" s="64" t="s">
        <v>6</v>
      </c>
      <c r="Z2" s="98" t="s">
        <v>13</v>
      </c>
      <c r="AA2" s="64" t="s">
        <v>6</v>
      </c>
      <c r="AB2" s="64"/>
      <c r="AC2" s="98" t="s">
        <v>11</v>
      </c>
      <c r="AD2" s="64" t="s">
        <v>10</v>
      </c>
      <c r="AE2" s="74" t="s">
        <v>6</v>
      </c>
      <c r="AF2" s="97" t="s">
        <v>12</v>
      </c>
      <c r="AG2" s="131"/>
    </row>
    <row r="3" s="49" customFormat="1" ht="18.75" spans="1:33">
      <c r="A3" s="65"/>
      <c r="B3" s="66"/>
      <c r="C3" s="67"/>
      <c r="D3" s="68"/>
      <c r="E3" s="69">
        <v>0.16</v>
      </c>
      <c r="F3" s="70"/>
      <c r="G3" s="68"/>
      <c r="H3" s="71">
        <v>0.082</v>
      </c>
      <c r="I3" s="99"/>
      <c r="J3" s="68"/>
      <c r="K3" s="71">
        <v>0.0005</v>
      </c>
      <c r="L3" s="71"/>
      <c r="M3" s="98"/>
      <c r="N3" s="100">
        <v>0.004</v>
      </c>
      <c r="O3" s="101"/>
      <c r="P3" s="98"/>
      <c r="Q3" s="114">
        <v>0.005</v>
      </c>
      <c r="R3" s="115"/>
      <c r="S3" s="67"/>
      <c r="T3" s="68"/>
      <c r="U3" s="116">
        <v>0.08</v>
      </c>
      <c r="V3" s="70"/>
      <c r="W3" s="68"/>
      <c r="X3" s="117">
        <v>0.02</v>
      </c>
      <c r="Y3" s="117"/>
      <c r="Z3" s="125"/>
      <c r="AA3" s="125"/>
      <c r="AB3" s="117"/>
      <c r="AC3" s="98"/>
      <c r="AD3" s="114">
        <v>0.005</v>
      </c>
      <c r="AE3" s="126"/>
      <c r="AF3" s="67"/>
      <c r="AG3" s="132"/>
    </row>
    <row r="4" s="50" customFormat="1" ht="40" customHeight="1" spans="1:33">
      <c r="A4" s="64">
        <v>1</v>
      </c>
      <c r="B4" s="72" t="s">
        <v>14</v>
      </c>
      <c r="C4" s="64" t="s">
        <v>22</v>
      </c>
      <c r="D4" s="73">
        <v>4999</v>
      </c>
      <c r="E4" s="64">
        <v>799.84</v>
      </c>
      <c r="F4" s="74">
        <v>67.84</v>
      </c>
      <c r="G4" s="73">
        <v>4575</v>
      </c>
      <c r="H4" s="74">
        <v>375.15</v>
      </c>
      <c r="I4" s="74"/>
      <c r="J4" s="73">
        <v>4575</v>
      </c>
      <c r="K4" s="102">
        <v>4.58</v>
      </c>
      <c r="L4" s="74"/>
      <c r="M4" s="73">
        <v>4575</v>
      </c>
      <c r="N4" s="103">
        <v>20</v>
      </c>
      <c r="O4" s="103">
        <v>1.7</v>
      </c>
      <c r="P4" s="73">
        <v>4999</v>
      </c>
      <c r="Q4" s="102">
        <v>25</v>
      </c>
      <c r="R4" s="118">
        <v>2.12</v>
      </c>
      <c r="S4" s="74">
        <f>E4+F4+H4+I4+K4+L4+N4+O4+Q4+R4</f>
        <v>1296.23</v>
      </c>
      <c r="T4" s="73">
        <v>4999</v>
      </c>
      <c r="U4" s="103">
        <v>399.92</v>
      </c>
      <c r="V4" s="102">
        <v>33.92</v>
      </c>
      <c r="W4" s="73">
        <v>4575</v>
      </c>
      <c r="X4" s="102">
        <v>91.5</v>
      </c>
      <c r="Y4" s="78"/>
      <c r="Z4" s="73">
        <v>4575</v>
      </c>
      <c r="AA4" s="102">
        <v>22.88</v>
      </c>
      <c r="AB4" s="74"/>
      <c r="AC4" s="73">
        <v>4999</v>
      </c>
      <c r="AD4" s="102">
        <v>25</v>
      </c>
      <c r="AE4" s="74">
        <v>2.12</v>
      </c>
      <c r="AF4" s="74">
        <f>U4+V4+X4+Y4+AA4+AB4+AD4+AE4</f>
        <v>575.34</v>
      </c>
      <c r="AG4" s="74">
        <f>S4+AF4</f>
        <v>1871.57</v>
      </c>
    </row>
    <row r="5" s="50" customFormat="1" ht="48" customHeight="1" spans="1:33">
      <c r="A5" s="64">
        <v>2</v>
      </c>
      <c r="B5" s="72" t="s">
        <v>16</v>
      </c>
      <c r="C5" s="64" t="s">
        <v>22</v>
      </c>
      <c r="D5" s="73">
        <v>4999</v>
      </c>
      <c r="E5" s="64">
        <v>799.84</v>
      </c>
      <c r="F5" s="74"/>
      <c r="G5" s="73">
        <v>4575</v>
      </c>
      <c r="H5" s="74">
        <v>375.15</v>
      </c>
      <c r="I5" s="74"/>
      <c r="J5" s="73">
        <v>4575</v>
      </c>
      <c r="K5" s="102">
        <v>4.58</v>
      </c>
      <c r="L5" s="74"/>
      <c r="M5" s="73">
        <v>4575</v>
      </c>
      <c r="N5" s="103">
        <v>20</v>
      </c>
      <c r="O5" s="103"/>
      <c r="P5" s="73">
        <v>4999</v>
      </c>
      <c r="Q5" s="102">
        <v>25</v>
      </c>
      <c r="R5" s="118"/>
      <c r="S5" s="74">
        <f>E5+F5+H5+I5+K5+L5+N5+O5+Q5+R5</f>
        <v>1224.57</v>
      </c>
      <c r="T5" s="73">
        <v>4999</v>
      </c>
      <c r="U5" s="103">
        <v>399.92</v>
      </c>
      <c r="V5" s="102"/>
      <c r="W5" s="73">
        <v>4575</v>
      </c>
      <c r="X5" s="102">
        <v>91.5</v>
      </c>
      <c r="Y5" s="78"/>
      <c r="Z5" s="73">
        <v>4575</v>
      </c>
      <c r="AA5" s="102">
        <v>22.88</v>
      </c>
      <c r="AB5" s="74"/>
      <c r="AC5" s="73">
        <v>4999</v>
      </c>
      <c r="AD5" s="102">
        <v>25</v>
      </c>
      <c r="AE5" s="74"/>
      <c r="AF5" s="74">
        <f>U5+V5+X5+Y5+AA5+AB5+AD5+AE5</f>
        <v>539.3</v>
      </c>
      <c r="AG5" s="74">
        <f>S5+AF5</f>
        <v>1763.87</v>
      </c>
    </row>
    <row r="6" s="50" customFormat="1" ht="48" customHeight="1" spans="1:33">
      <c r="A6" s="75"/>
      <c r="B6" s="76" t="s">
        <v>21</v>
      </c>
      <c r="C6" s="64" t="s">
        <v>22</v>
      </c>
      <c r="D6" s="73">
        <v>4999</v>
      </c>
      <c r="E6" s="64">
        <v>799.84</v>
      </c>
      <c r="F6" s="64">
        <v>799.84</v>
      </c>
      <c r="G6" s="77">
        <v>4999</v>
      </c>
      <c r="H6" s="78">
        <v>409.92</v>
      </c>
      <c r="I6" s="78">
        <v>409.92</v>
      </c>
      <c r="J6" s="77">
        <v>4999</v>
      </c>
      <c r="K6" s="103"/>
      <c r="L6" s="78">
        <v>5</v>
      </c>
      <c r="M6" s="77">
        <v>4999</v>
      </c>
      <c r="N6" s="103"/>
      <c r="O6" s="103">
        <v>20</v>
      </c>
      <c r="P6" s="73">
        <v>4999</v>
      </c>
      <c r="Q6" s="102">
        <v>25</v>
      </c>
      <c r="R6" s="102">
        <v>25</v>
      </c>
      <c r="S6" s="74"/>
      <c r="T6" s="73">
        <v>4999</v>
      </c>
      <c r="U6" s="103"/>
      <c r="V6" s="103">
        <v>399.92</v>
      </c>
      <c r="W6" s="77"/>
      <c r="X6" s="103"/>
      <c r="Y6" s="78"/>
      <c r="Z6" s="77">
        <v>4999</v>
      </c>
      <c r="AA6" s="103"/>
      <c r="AB6" s="78">
        <v>25</v>
      </c>
      <c r="AC6" s="73">
        <v>4999</v>
      </c>
      <c r="AD6" s="102"/>
      <c r="AE6" s="102">
        <v>25</v>
      </c>
      <c r="AF6" s="74"/>
      <c r="AG6" s="74"/>
    </row>
    <row r="7" s="50" customFormat="1" ht="48" customHeight="1" spans="1:33">
      <c r="A7" s="75"/>
      <c r="B7" s="76" t="s">
        <v>23</v>
      </c>
      <c r="C7" s="64" t="s">
        <v>22</v>
      </c>
      <c r="D7" s="73">
        <v>4999</v>
      </c>
      <c r="E7" s="64">
        <v>799.84</v>
      </c>
      <c r="F7" s="64">
        <v>799.84</v>
      </c>
      <c r="G7" s="77">
        <v>4999</v>
      </c>
      <c r="H7" s="78">
        <v>409.92</v>
      </c>
      <c r="I7" s="78">
        <v>409.92</v>
      </c>
      <c r="J7" s="77">
        <v>4999</v>
      </c>
      <c r="K7" s="103"/>
      <c r="L7" s="78">
        <v>5</v>
      </c>
      <c r="M7" s="77">
        <v>4999</v>
      </c>
      <c r="N7" s="103"/>
      <c r="O7" s="103">
        <v>20</v>
      </c>
      <c r="P7" s="73">
        <v>4999</v>
      </c>
      <c r="Q7" s="102">
        <v>25</v>
      </c>
      <c r="R7" s="102">
        <v>25</v>
      </c>
      <c r="S7" s="74"/>
      <c r="T7" s="73">
        <v>4999</v>
      </c>
      <c r="U7" s="103"/>
      <c r="V7" s="103">
        <v>399.92</v>
      </c>
      <c r="W7" s="77"/>
      <c r="X7" s="103"/>
      <c r="Y7" s="78"/>
      <c r="Z7" s="77">
        <v>4999</v>
      </c>
      <c r="AA7" s="103"/>
      <c r="AB7" s="78">
        <v>25</v>
      </c>
      <c r="AC7" s="73">
        <v>4999</v>
      </c>
      <c r="AD7" s="102"/>
      <c r="AE7" s="102">
        <v>25</v>
      </c>
      <c r="AF7" s="74"/>
      <c r="AG7" s="74"/>
    </row>
    <row r="8" s="50" customFormat="1" ht="48" customHeight="1" spans="1:33">
      <c r="A8" s="75"/>
      <c r="B8" s="76"/>
      <c r="C8" s="79"/>
      <c r="D8" s="80"/>
      <c r="E8" s="79"/>
      <c r="F8" s="78"/>
      <c r="G8" s="77"/>
      <c r="H8" s="78"/>
      <c r="I8" s="78"/>
      <c r="J8" s="77"/>
      <c r="K8" s="103"/>
      <c r="L8" s="78"/>
      <c r="M8" s="77"/>
      <c r="N8" s="103"/>
      <c r="O8" s="103"/>
      <c r="P8" s="77"/>
      <c r="Q8" s="103"/>
      <c r="R8" s="118"/>
      <c r="S8" s="74"/>
      <c r="T8" s="77"/>
      <c r="U8" s="103"/>
      <c r="V8" s="103"/>
      <c r="W8" s="77"/>
      <c r="X8" s="103"/>
      <c r="Y8" s="78"/>
      <c r="Z8" s="77"/>
      <c r="AA8" s="103"/>
      <c r="AB8" s="78"/>
      <c r="AC8" s="77"/>
      <c r="AD8" s="102"/>
      <c r="AE8" s="74"/>
      <c r="AF8" s="74"/>
      <c r="AG8" s="74"/>
    </row>
    <row r="9" s="50" customFormat="1" ht="48" customHeight="1" spans="1:33">
      <c r="A9" s="75"/>
      <c r="B9" s="76"/>
      <c r="C9" s="79"/>
      <c r="D9" s="80"/>
      <c r="E9" s="79"/>
      <c r="F9" s="78"/>
      <c r="G9" s="77"/>
      <c r="H9" s="78"/>
      <c r="I9" s="78"/>
      <c r="J9" s="77"/>
      <c r="K9" s="103"/>
      <c r="L9" s="78"/>
      <c r="M9" s="77"/>
      <c r="N9" s="103"/>
      <c r="O9" s="103"/>
      <c r="P9" s="77"/>
      <c r="Q9" s="103"/>
      <c r="R9" s="118"/>
      <c r="S9" s="74"/>
      <c r="T9" s="77"/>
      <c r="U9" s="103"/>
      <c r="V9" s="103"/>
      <c r="W9" s="77"/>
      <c r="X9" s="103"/>
      <c r="Y9" s="78"/>
      <c r="Z9" s="77"/>
      <c r="AA9" s="103"/>
      <c r="AB9" s="78"/>
      <c r="AC9" s="77"/>
      <c r="AD9" s="102"/>
      <c r="AE9" s="74"/>
      <c r="AF9" s="74"/>
      <c r="AG9" s="74"/>
    </row>
    <row r="10" s="49" customFormat="1" ht="18.75" spans="1:33">
      <c r="A10" s="65" t="s">
        <v>17</v>
      </c>
      <c r="B10" s="66"/>
      <c r="C10" s="66"/>
      <c r="D10" s="66"/>
      <c r="E10" s="66">
        <f t="shared" ref="E10:I10" si="0">SUM(E4:E5)</f>
        <v>1599.68</v>
      </c>
      <c r="F10" s="81">
        <f t="shared" si="0"/>
        <v>67.84</v>
      </c>
      <c r="G10" s="82"/>
      <c r="H10" s="83">
        <f t="shared" si="0"/>
        <v>750.3</v>
      </c>
      <c r="I10" s="83">
        <f t="shared" si="0"/>
        <v>0</v>
      </c>
      <c r="J10" s="83"/>
      <c r="K10" s="83">
        <f t="shared" ref="K10:O10" si="1">SUM(K4:K5)</f>
        <v>9.16</v>
      </c>
      <c r="L10" s="83">
        <f>SUM(L3:L5)</f>
        <v>0</v>
      </c>
      <c r="M10" s="104"/>
      <c r="N10" s="83">
        <f t="shared" si="1"/>
        <v>40</v>
      </c>
      <c r="O10" s="81">
        <f t="shared" si="1"/>
        <v>1.7</v>
      </c>
      <c r="P10" s="104"/>
      <c r="Q10" s="82">
        <f t="shared" ref="Q10:S10" si="2">SUM(Q4:Q5)</f>
        <v>50</v>
      </c>
      <c r="R10" s="119">
        <f t="shared" si="2"/>
        <v>2.12</v>
      </c>
      <c r="S10" s="120">
        <f t="shared" si="2"/>
        <v>2520.8</v>
      </c>
      <c r="T10" s="82"/>
      <c r="U10" s="82">
        <f t="shared" ref="U10:AB10" si="3">SUM(U4:U5)</f>
        <v>799.84</v>
      </c>
      <c r="V10" s="82">
        <f t="shared" si="3"/>
        <v>33.92</v>
      </c>
      <c r="W10" s="82"/>
      <c r="X10" s="81">
        <f t="shared" si="3"/>
        <v>183</v>
      </c>
      <c r="Y10" s="81">
        <f t="shared" si="3"/>
        <v>0</v>
      </c>
      <c r="Z10" s="81">
        <f t="shared" si="3"/>
        <v>9150</v>
      </c>
      <c r="AA10" s="81">
        <f t="shared" si="3"/>
        <v>45.76</v>
      </c>
      <c r="AB10" s="81">
        <f t="shared" si="3"/>
        <v>0</v>
      </c>
      <c r="AC10" s="82"/>
      <c r="AD10" s="127">
        <f t="shared" ref="AD10:AF10" si="4">SUM(AD4:AD5)</f>
        <v>50</v>
      </c>
      <c r="AE10" s="127">
        <f t="shared" si="4"/>
        <v>2.12</v>
      </c>
      <c r="AF10" s="120">
        <f t="shared" si="4"/>
        <v>1114.64</v>
      </c>
      <c r="AG10" s="120">
        <f>S:S+AF:AF</f>
        <v>3635.44</v>
      </c>
    </row>
    <row r="11" s="49" customFormat="1" ht="34" customHeight="1" spans="1:34">
      <c r="A11" s="84"/>
      <c r="B11" s="85"/>
      <c r="C11" s="86"/>
      <c r="D11" s="86"/>
      <c r="E11" s="87">
        <f>SUM(E10:F10)</f>
        <v>1667.52</v>
      </c>
      <c r="F11" s="88"/>
      <c r="G11" s="89"/>
      <c r="H11" s="90">
        <f>SUM(H10:I10)</f>
        <v>750.3</v>
      </c>
      <c r="I11" s="90"/>
      <c r="J11" s="105"/>
      <c r="K11" s="106">
        <f>SUM(K10:L10)</f>
        <v>9.16</v>
      </c>
      <c r="L11" s="107"/>
      <c r="M11" s="108"/>
      <c r="N11" s="109">
        <f>N10+O10</f>
        <v>41.7</v>
      </c>
      <c r="O11" s="109"/>
      <c r="P11" s="108"/>
      <c r="Q11" s="109">
        <f>Q10+R10</f>
        <v>52.12</v>
      </c>
      <c r="R11" s="121"/>
      <c r="S11" s="89"/>
      <c r="T11" s="89"/>
      <c r="U11" s="109">
        <f>SUM(U10:V10)</f>
        <v>833.76</v>
      </c>
      <c r="V11" s="109"/>
      <c r="W11" s="89"/>
      <c r="X11" s="88">
        <f>X10+Y10</f>
        <v>183</v>
      </c>
      <c r="Y11" s="88"/>
      <c r="Z11" s="88"/>
      <c r="AA11" s="88"/>
      <c r="AB11" s="88"/>
      <c r="AC11" s="89"/>
      <c r="AD11" s="128">
        <f>SUM(AD10:AE10)</f>
        <v>52.12</v>
      </c>
      <c r="AE11" s="128"/>
      <c r="AF11" s="86"/>
      <c r="AG11" s="133"/>
      <c r="AH11" s="86"/>
    </row>
    <row r="12" ht="18" customHeight="1" spans="1:34">
      <c r="A12" s="91"/>
      <c r="B12" s="92"/>
      <c r="C12" s="93"/>
      <c r="D12" s="93"/>
      <c r="E12" s="93"/>
      <c r="F12" s="94"/>
      <c r="G12" s="95"/>
      <c r="H12" s="95"/>
      <c r="I12" s="95"/>
      <c r="J12" s="95"/>
      <c r="K12" s="95"/>
      <c r="L12" s="95"/>
      <c r="M12" s="91"/>
      <c r="N12" s="91"/>
      <c r="O12" s="91"/>
      <c r="P12" s="91"/>
      <c r="Q12" s="95"/>
      <c r="R12" s="122"/>
      <c r="S12" s="95"/>
      <c r="T12" s="95"/>
      <c r="U12" s="123"/>
      <c r="V12" s="123"/>
      <c r="W12" s="95"/>
      <c r="X12" s="95"/>
      <c r="Y12" s="95"/>
      <c r="Z12" s="95"/>
      <c r="AA12" s="95"/>
      <c r="AB12" s="95"/>
      <c r="AC12" s="95"/>
      <c r="AD12" s="123"/>
      <c r="AE12" s="123"/>
      <c r="AF12" s="129"/>
      <c r="AG12" s="134"/>
      <c r="AH12" s="93"/>
    </row>
  </sheetData>
  <mergeCells count="30">
    <mergeCell ref="F1:S1"/>
    <mergeCell ref="T1:AF1"/>
    <mergeCell ref="N3:O3"/>
    <mergeCell ref="Q3:R3"/>
    <mergeCell ref="U3:V3"/>
    <mergeCell ref="AD3:AE3"/>
    <mergeCell ref="A10:B10"/>
    <mergeCell ref="E11:F11"/>
    <mergeCell ref="H11:I11"/>
    <mergeCell ref="K11:L11"/>
    <mergeCell ref="N11:O11"/>
    <mergeCell ref="Q11:R11"/>
    <mergeCell ref="U11:V11"/>
    <mergeCell ref="X11:Y11"/>
    <mergeCell ref="AD11:AE11"/>
    <mergeCell ref="U12:V12"/>
    <mergeCell ref="AD12:AE12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9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zoomScale="85" zoomScaleNormal="85" workbookViewId="0">
      <selection activeCell="L18" sqref="L18"/>
    </sheetView>
  </sheetViews>
  <sheetFormatPr defaultColWidth="8.8" defaultRowHeight="14.25" outlineLevelRow="7"/>
  <cols>
    <col min="1" max="2" width="8.8" style="34"/>
    <col min="3" max="3" width="22.8" style="34" customWidth="1"/>
    <col min="4" max="7" width="9.5"/>
    <col min="8" max="9" width="9.5" style="6"/>
    <col min="10" max="12" width="8.8" style="6"/>
    <col min="13" max="13" width="9.5" style="6"/>
    <col min="14" max="16" width="8.8" style="6"/>
    <col min="17" max="19" width="9.5" style="6"/>
  </cols>
  <sheetData>
    <row r="1" s="1" customFormat="1" ht="25.5" spans="1:19">
      <c r="A1" s="7" t="s">
        <v>39</v>
      </c>
      <c r="B1" s="7"/>
      <c r="C1" s="7"/>
      <c r="D1" s="35"/>
      <c r="E1" s="35"/>
      <c r="F1" s="7"/>
      <c r="G1" s="7"/>
      <c r="H1" s="8"/>
      <c r="I1" s="10"/>
      <c r="J1" s="8"/>
      <c r="K1" s="8"/>
      <c r="L1" s="8"/>
      <c r="M1" s="8"/>
      <c r="N1" s="10"/>
      <c r="O1" s="8"/>
      <c r="P1" s="10"/>
      <c r="Q1" s="8"/>
      <c r="R1" s="8"/>
      <c r="S1" s="32"/>
    </row>
    <row r="2" s="1" customFormat="1" ht="19" customHeight="1" spans="1:19">
      <c r="A2" s="11" t="s">
        <v>40</v>
      </c>
      <c r="B2" s="36"/>
      <c r="C2" s="36"/>
      <c r="D2" s="37"/>
      <c r="E2" s="37"/>
      <c r="F2" s="36"/>
      <c r="G2" s="36"/>
      <c r="H2" s="12"/>
      <c r="I2" s="14"/>
      <c r="J2" s="12"/>
      <c r="K2" s="12"/>
      <c r="L2" s="12"/>
      <c r="M2" s="12"/>
      <c r="N2" s="14"/>
      <c r="O2" s="12"/>
      <c r="P2" s="14"/>
      <c r="Q2" s="12"/>
      <c r="R2" s="12"/>
      <c r="S2" s="32"/>
    </row>
    <row r="3" s="1" customFormat="1" ht="43" customHeight="1" spans="1:19">
      <c r="A3" s="15" t="s">
        <v>41</v>
      </c>
      <c r="B3" s="38" t="s">
        <v>42</v>
      </c>
      <c r="C3" s="38" t="s">
        <v>43</v>
      </c>
      <c r="D3" s="39" t="s">
        <v>44</v>
      </c>
      <c r="E3" s="46" t="s">
        <v>45</v>
      </c>
      <c r="F3" s="39" t="s">
        <v>46</v>
      </c>
      <c r="G3" s="39" t="s">
        <v>47</v>
      </c>
      <c r="H3" s="18" t="s">
        <v>48</v>
      </c>
      <c r="I3" s="19"/>
      <c r="J3" s="18" t="s">
        <v>49</v>
      </c>
      <c r="K3" s="18" t="s">
        <v>50</v>
      </c>
      <c r="L3" s="18"/>
      <c r="M3" s="19" t="s">
        <v>51</v>
      </c>
      <c r="N3" s="19"/>
      <c r="O3" s="19" t="s">
        <v>52</v>
      </c>
      <c r="P3" s="19"/>
      <c r="Q3" s="18" t="s">
        <v>17</v>
      </c>
      <c r="R3" s="18"/>
      <c r="S3" s="19" t="s">
        <v>53</v>
      </c>
    </row>
    <row r="4" s="1" customFormat="1" ht="34" customHeight="1" spans="1:19">
      <c r="A4" s="20"/>
      <c r="B4" s="40"/>
      <c r="C4" s="40"/>
      <c r="D4" s="41"/>
      <c r="E4" s="47"/>
      <c r="F4" s="41"/>
      <c r="G4" s="41"/>
      <c r="H4" s="23" t="s">
        <v>54</v>
      </c>
      <c r="I4" s="24" t="s">
        <v>55</v>
      </c>
      <c r="J4" s="23" t="s">
        <v>56</v>
      </c>
      <c r="K4" s="23" t="s">
        <v>57</v>
      </c>
      <c r="L4" s="24" t="s">
        <v>58</v>
      </c>
      <c r="M4" s="23" t="s">
        <v>59</v>
      </c>
      <c r="N4" s="24" t="s">
        <v>60</v>
      </c>
      <c r="O4" s="23" t="s">
        <v>61</v>
      </c>
      <c r="P4" s="24" t="s">
        <v>58</v>
      </c>
      <c r="Q4" s="30" t="s">
        <v>62</v>
      </c>
      <c r="R4" s="30" t="s">
        <v>63</v>
      </c>
      <c r="S4" s="19"/>
    </row>
    <row r="5" s="2" customFormat="1" ht="32" customHeight="1" spans="1:19">
      <c r="A5" s="42">
        <v>1</v>
      </c>
      <c r="B5" s="42" t="s">
        <v>14</v>
      </c>
      <c r="C5" s="42" t="s">
        <v>64</v>
      </c>
      <c r="D5" s="43">
        <v>4999</v>
      </c>
      <c r="E5" s="43">
        <v>4999</v>
      </c>
      <c r="F5" s="43">
        <v>4999</v>
      </c>
      <c r="G5" s="43">
        <v>4999</v>
      </c>
      <c r="H5" s="26">
        <v>799.84</v>
      </c>
      <c r="I5" s="26">
        <v>399.92</v>
      </c>
      <c r="J5" s="26">
        <v>20</v>
      </c>
      <c r="K5" s="26">
        <v>25</v>
      </c>
      <c r="L5" s="26">
        <v>25</v>
      </c>
      <c r="M5" s="26">
        <v>409.92</v>
      </c>
      <c r="N5" s="26">
        <v>99.98</v>
      </c>
      <c r="O5" s="26">
        <v>5</v>
      </c>
      <c r="P5" s="26">
        <v>25</v>
      </c>
      <c r="Q5" s="26">
        <f>H5+J5+K5+M5+O5</f>
        <v>1259.76</v>
      </c>
      <c r="R5" s="26">
        <f>I5+L5+N5+P5</f>
        <v>549.9</v>
      </c>
      <c r="S5" s="26">
        <f>Q5+R5</f>
        <v>1809.66</v>
      </c>
    </row>
    <row r="6" s="2" customFormat="1" ht="32" customHeight="1" spans="1:19">
      <c r="A6" s="42">
        <v>2</v>
      </c>
      <c r="B6" s="42" t="s">
        <v>23</v>
      </c>
      <c r="C6" s="42" t="s">
        <v>65</v>
      </c>
      <c r="D6" s="43">
        <v>4999</v>
      </c>
      <c r="E6" s="43">
        <v>4999</v>
      </c>
      <c r="F6" s="43">
        <v>4999</v>
      </c>
      <c r="G6" s="43">
        <v>4999</v>
      </c>
      <c r="H6" s="26">
        <v>799.84</v>
      </c>
      <c r="I6" s="26">
        <v>399.92</v>
      </c>
      <c r="J6" s="26">
        <v>20</v>
      </c>
      <c r="K6" s="26">
        <v>25</v>
      </c>
      <c r="L6" s="26">
        <v>25</v>
      </c>
      <c r="M6" s="26">
        <v>409.92</v>
      </c>
      <c r="N6" s="26">
        <v>99.98</v>
      </c>
      <c r="O6" s="26">
        <v>5</v>
      </c>
      <c r="P6" s="26">
        <v>25</v>
      </c>
      <c r="Q6" s="26">
        <f>H6+J6+K6+M6+O6</f>
        <v>1259.76</v>
      </c>
      <c r="R6" s="26">
        <f>I6+L6+N6+P6</f>
        <v>549.9</v>
      </c>
      <c r="S6" s="26">
        <f>Q6+R6</f>
        <v>1809.66</v>
      </c>
    </row>
    <row r="7" s="2" customFormat="1" ht="32" customHeight="1" spans="1:19">
      <c r="A7" s="42">
        <v>3</v>
      </c>
      <c r="B7" s="42" t="s">
        <v>21</v>
      </c>
      <c r="C7" s="42" t="s">
        <v>66</v>
      </c>
      <c r="D7" s="43">
        <v>4999</v>
      </c>
      <c r="E7" s="43">
        <v>4999</v>
      </c>
      <c r="F7" s="43">
        <v>4999</v>
      </c>
      <c r="G7" s="43">
        <v>4999</v>
      </c>
      <c r="H7" s="26">
        <v>799.84</v>
      </c>
      <c r="I7" s="26">
        <v>399.92</v>
      </c>
      <c r="J7" s="26">
        <v>20</v>
      </c>
      <c r="K7" s="26">
        <v>25</v>
      </c>
      <c r="L7" s="26">
        <v>25</v>
      </c>
      <c r="M7" s="26">
        <v>409.92</v>
      </c>
      <c r="N7" s="26">
        <v>99.98</v>
      </c>
      <c r="O7" s="26">
        <v>5</v>
      </c>
      <c r="P7" s="26">
        <v>25</v>
      </c>
      <c r="Q7" s="26">
        <f>H7+J7+K7+M7+O7</f>
        <v>1259.76</v>
      </c>
      <c r="R7" s="26">
        <f>I7+L7+N7+P7</f>
        <v>549.9</v>
      </c>
      <c r="S7" s="26">
        <f>Q7+R7</f>
        <v>1809.66</v>
      </c>
    </row>
    <row r="8" s="2" customFormat="1" ht="32" customHeight="1" spans="1:19">
      <c r="A8" s="44" t="s">
        <v>17</v>
      </c>
      <c r="B8" s="45"/>
      <c r="C8" s="45"/>
      <c r="D8" s="45"/>
      <c r="E8" s="45"/>
      <c r="F8" s="45"/>
      <c r="G8" s="48"/>
      <c r="H8" s="26">
        <f>SUM(H5:H7)</f>
        <v>2399.52</v>
      </c>
      <c r="I8" s="26">
        <f t="shared" ref="I8:S8" si="0">SUM(I5:I7)</f>
        <v>1199.76</v>
      </c>
      <c r="J8" s="26">
        <f t="shared" si="0"/>
        <v>60</v>
      </c>
      <c r="K8" s="26">
        <f t="shared" si="0"/>
        <v>75</v>
      </c>
      <c r="L8" s="26">
        <f t="shared" si="0"/>
        <v>75</v>
      </c>
      <c r="M8" s="26">
        <f t="shared" si="0"/>
        <v>1229.76</v>
      </c>
      <c r="N8" s="26">
        <f t="shared" si="0"/>
        <v>299.94</v>
      </c>
      <c r="O8" s="26">
        <f t="shared" si="0"/>
        <v>15</v>
      </c>
      <c r="P8" s="26">
        <f t="shared" si="0"/>
        <v>75</v>
      </c>
      <c r="Q8" s="26">
        <f t="shared" si="0"/>
        <v>3779.28</v>
      </c>
      <c r="R8" s="26">
        <f t="shared" si="0"/>
        <v>1649.7</v>
      </c>
      <c r="S8" s="26">
        <f t="shared" si="0"/>
        <v>5428.98</v>
      </c>
    </row>
  </sheetData>
  <mergeCells count="16">
    <mergeCell ref="A1:R1"/>
    <mergeCell ref="A2:R2"/>
    <mergeCell ref="H3:I3"/>
    <mergeCell ref="K3:L3"/>
    <mergeCell ref="M3:N3"/>
    <mergeCell ref="O3:P3"/>
    <mergeCell ref="Q3:R3"/>
    <mergeCell ref="A8:G8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85" zoomScaleNormal="85" workbookViewId="0">
      <selection activeCell="O5" sqref="O5:P5"/>
    </sheetView>
  </sheetViews>
  <sheetFormatPr defaultColWidth="8.8" defaultRowHeight="14.25"/>
  <cols>
    <col min="1" max="2" width="8.8" style="34"/>
    <col min="3" max="3" width="22.8" style="34" customWidth="1"/>
    <col min="4" max="4" width="18.2333333333333" style="34" customWidth="1"/>
    <col min="5" max="5" width="9.5"/>
    <col min="6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7" width="9.5" style="6"/>
  </cols>
  <sheetData>
    <row r="1" s="1" customFormat="1" ht="25.5" spans="1:17">
      <c r="A1" s="7" t="s">
        <v>67</v>
      </c>
      <c r="B1" s="7"/>
      <c r="C1" s="7"/>
      <c r="D1" s="7"/>
      <c r="E1" s="35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2"/>
    </row>
    <row r="2" s="1" customFormat="1" ht="19" customHeight="1" spans="1:17">
      <c r="A2" s="11" t="s">
        <v>40</v>
      </c>
      <c r="B2" s="36"/>
      <c r="C2" s="36"/>
      <c r="D2" s="36"/>
      <c r="E2" s="37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2"/>
    </row>
    <row r="3" s="1" customFormat="1" ht="43" customHeight="1" spans="1:17">
      <c r="A3" s="15" t="s">
        <v>41</v>
      </c>
      <c r="B3" s="38" t="s">
        <v>42</v>
      </c>
      <c r="C3" s="38" t="s">
        <v>43</v>
      </c>
      <c r="D3" s="39" t="s">
        <v>68</v>
      </c>
      <c r="E3" s="39" t="s">
        <v>44</v>
      </c>
      <c r="F3" s="18" t="s">
        <v>48</v>
      </c>
      <c r="G3" s="19"/>
      <c r="H3" s="18" t="s">
        <v>49</v>
      </c>
      <c r="I3" s="18" t="s">
        <v>50</v>
      </c>
      <c r="J3" s="18"/>
      <c r="K3" s="19" t="s">
        <v>51</v>
      </c>
      <c r="L3" s="19"/>
      <c r="M3" s="19" t="s">
        <v>8</v>
      </c>
      <c r="N3" s="19" t="s">
        <v>69</v>
      </c>
      <c r="O3" s="18" t="s">
        <v>17</v>
      </c>
      <c r="P3" s="18"/>
      <c r="Q3" s="19" t="s">
        <v>53</v>
      </c>
    </row>
    <row r="4" s="1" customFormat="1" ht="34" customHeight="1" spans="1:17">
      <c r="A4" s="20"/>
      <c r="B4" s="40"/>
      <c r="C4" s="40"/>
      <c r="D4" s="41"/>
      <c r="E4" s="41"/>
      <c r="F4" s="23" t="s">
        <v>54</v>
      </c>
      <c r="G4" s="24" t="s">
        <v>55</v>
      </c>
      <c r="H4" s="23" t="s">
        <v>56</v>
      </c>
      <c r="I4" s="23" t="s">
        <v>57</v>
      </c>
      <c r="J4" s="24" t="s">
        <v>58</v>
      </c>
      <c r="K4" s="23" t="s">
        <v>59</v>
      </c>
      <c r="L4" s="24" t="s">
        <v>60</v>
      </c>
      <c r="M4" s="23" t="s">
        <v>61</v>
      </c>
      <c r="N4" s="24" t="s">
        <v>58</v>
      </c>
      <c r="O4" s="30" t="s">
        <v>62</v>
      </c>
      <c r="P4" s="30" t="s">
        <v>63</v>
      </c>
      <c r="Q4" s="19"/>
    </row>
    <row r="5" s="2" customFormat="1" ht="32" customHeight="1" spans="1:17">
      <c r="A5" s="42">
        <v>1</v>
      </c>
      <c r="B5" s="42" t="s">
        <v>14</v>
      </c>
      <c r="C5" s="42" t="s">
        <v>64</v>
      </c>
      <c r="D5" s="42" t="s">
        <v>70</v>
      </c>
      <c r="E5" s="43">
        <v>4999</v>
      </c>
      <c r="F5" s="26">
        <v>799.84</v>
      </c>
      <c r="G5" s="26">
        <v>399.92</v>
      </c>
      <c r="H5" s="26">
        <v>20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>
        <f>F5+H5+I5+K5+M5</f>
        <v>1259.76</v>
      </c>
      <c r="P5" s="26">
        <f>G5+J5+L5+N5</f>
        <v>549.9</v>
      </c>
      <c r="Q5" s="26">
        <f>O5+P5</f>
        <v>1809.66</v>
      </c>
    </row>
    <row r="6" s="2" customFormat="1" ht="32" customHeight="1" spans="1:17">
      <c r="A6" s="42">
        <v>2</v>
      </c>
      <c r="B6" s="42" t="s">
        <v>23</v>
      </c>
      <c r="C6" s="42" t="s">
        <v>65</v>
      </c>
      <c r="D6" s="42" t="s">
        <v>71</v>
      </c>
      <c r="E6" s="43">
        <v>4999</v>
      </c>
      <c r="F6" s="26">
        <v>799.84</v>
      </c>
      <c r="G6" s="26">
        <v>399.92</v>
      </c>
      <c r="H6" s="26">
        <v>20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>
        <f>F6+H6+I6+K6+M6</f>
        <v>1259.76</v>
      </c>
      <c r="P6" s="26">
        <f>G6+J6+L6+N6</f>
        <v>549.9</v>
      </c>
      <c r="Q6" s="26">
        <f>O6+P6</f>
        <v>1809.66</v>
      </c>
    </row>
    <row r="7" s="2" customFormat="1" ht="32" customHeight="1" spans="1:17">
      <c r="A7" s="42">
        <v>3</v>
      </c>
      <c r="B7" s="42" t="s">
        <v>72</v>
      </c>
      <c r="C7" s="42" t="s">
        <v>73</v>
      </c>
      <c r="D7" s="42" t="s">
        <v>74</v>
      </c>
      <c r="E7" s="43">
        <v>4999</v>
      </c>
      <c r="F7" s="26">
        <v>799.84</v>
      </c>
      <c r="G7" s="26">
        <v>399.92</v>
      </c>
      <c r="H7" s="26">
        <v>20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26">
        <f>F7+H7+I7+K7+M7</f>
        <v>1259.76</v>
      </c>
      <c r="P7" s="26">
        <f>G7+J7+L7+N7</f>
        <v>549.9</v>
      </c>
      <c r="Q7" s="26">
        <f>O7+P7</f>
        <v>1809.66</v>
      </c>
    </row>
    <row r="8" s="2" customFormat="1" ht="32" customHeight="1" spans="1:17">
      <c r="A8" s="42">
        <v>4</v>
      </c>
      <c r="B8" s="42" t="s">
        <v>75</v>
      </c>
      <c r="C8" s="42" t="s">
        <v>76</v>
      </c>
      <c r="D8" s="42" t="s">
        <v>74</v>
      </c>
      <c r="E8" s="43">
        <v>4999</v>
      </c>
      <c r="F8" s="26">
        <v>799.84</v>
      </c>
      <c r="G8" s="26">
        <v>399.92</v>
      </c>
      <c r="H8" s="26">
        <v>20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>
        <f>F8+H8+I8+K8+M8</f>
        <v>1259.76</v>
      </c>
      <c r="P8" s="26">
        <f>G8+J8+L8+N8</f>
        <v>549.9</v>
      </c>
      <c r="Q8" s="26">
        <f>O8+P8</f>
        <v>1809.66</v>
      </c>
    </row>
    <row r="9" s="2" customFormat="1" ht="32" customHeight="1" spans="1:17">
      <c r="A9" s="44" t="s">
        <v>17</v>
      </c>
      <c r="B9" s="45"/>
      <c r="C9" s="45"/>
      <c r="D9" s="45"/>
      <c r="E9" s="45"/>
      <c r="F9" s="26">
        <f>SUM(F5:F8)</f>
        <v>3199.36</v>
      </c>
      <c r="G9" s="26">
        <f t="shared" ref="G9:Q9" si="0">SUM(G5:G8)</f>
        <v>1599.68</v>
      </c>
      <c r="H9" s="26">
        <f t="shared" si="0"/>
        <v>80</v>
      </c>
      <c r="I9" s="26">
        <f t="shared" si="0"/>
        <v>100</v>
      </c>
      <c r="J9" s="26">
        <f t="shared" si="0"/>
        <v>100</v>
      </c>
      <c r="K9" s="26">
        <f t="shared" si="0"/>
        <v>1639.68</v>
      </c>
      <c r="L9" s="26">
        <f t="shared" si="0"/>
        <v>399.92</v>
      </c>
      <c r="M9" s="26">
        <f t="shared" si="0"/>
        <v>20</v>
      </c>
      <c r="N9" s="26">
        <f t="shared" si="0"/>
        <v>100</v>
      </c>
      <c r="O9" s="26">
        <f t="shared" si="0"/>
        <v>5039.04</v>
      </c>
      <c r="P9" s="26">
        <f t="shared" si="0"/>
        <v>2199.6</v>
      </c>
      <c r="Q9" s="26">
        <f t="shared" si="0"/>
        <v>7238.64</v>
      </c>
    </row>
  </sheetData>
  <mergeCells count="13">
    <mergeCell ref="A1:P1"/>
    <mergeCell ref="A2:P2"/>
    <mergeCell ref="F3:G3"/>
    <mergeCell ref="I3:J3"/>
    <mergeCell ref="K3:L3"/>
    <mergeCell ref="O3:P3"/>
    <mergeCell ref="A9:E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85" zoomScaleNormal="85" workbookViewId="0">
      <selection activeCell="Q13" sqref="Q13"/>
    </sheetView>
  </sheetViews>
  <sheetFormatPr defaultColWidth="8.8" defaultRowHeight="14.25"/>
  <cols>
    <col min="1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8" t="s">
        <v>77</v>
      </c>
      <c r="B1" s="8"/>
      <c r="C1" s="8"/>
      <c r="D1" s="8"/>
      <c r="E1" s="9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2"/>
    </row>
    <row r="2" s="1" customFormat="1" ht="19" customHeight="1" spans="1:17">
      <c r="A2" s="33" t="s">
        <v>40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2"/>
    </row>
    <row r="3" s="1" customFormat="1" ht="43" customHeight="1" spans="1:17">
      <c r="A3" s="18" t="s">
        <v>41</v>
      </c>
      <c r="B3" s="16" t="s">
        <v>42</v>
      </c>
      <c r="C3" s="16" t="s">
        <v>43</v>
      </c>
      <c r="D3" s="17" t="s">
        <v>68</v>
      </c>
      <c r="E3" s="17" t="s">
        <v>78</v>
      </c>
      <c r="F3" s="18" t="s">
        <v>48</v>
      </c>
      <c r="G3" s="19"/>
      <c r="H3" s="18" t="s">
        <v>49</v>
      </c>
      <c r="I3" s="18" t="s">
        <v>50</v>
      </c>
      <c r="J3" s="18"/>
      <c r="K3" s="19" t="s">
        <v>51</v>
      </c>
      <c r="L3" s="19"/>
      <c r="M3" s="19" t="s">
        <v>8</v>
      </c>
      <c r="N3" s="19" t="s">
        <v>69</v>
      </c>
      <c r="O3" s="18" t="s">
        <v>17</v>
      </c>
      <c r="P3" s="18"/>
      <c r="Q3" s="19" t="s">
        <v>53</v>
      </c>
    </row>
    <row r="4" s="1" customFormat="1" ht="34" customHeight="1" spans="1:17">
      <c r="A4" s="30"/>
      <c r="B4" s="21"/>
      <c r="C4" s="21"/>
      <c r="D4" s="22"/>
      <c r="E4" s="22"/>
      <c r="F4" s="23" t="s">
        <v>54</v>
      </c>
      <c r="G4" s="24" t="s">
        <v>55</v>
      </c>
      <c r="H4" s="23" t="s">
        <v>56</v>
      </c>
      <c r="I4" s="23" t="s">
        <v>57</v>
      </c>
      <c r="J4" s="24" t="s">
        <v>58</v>
      </c>
      <c r="K4" s="23" t="s">
        <v>59</v>
      </c>
      <c r="L4" s="24" t="s">
        <v>60</v>
      </c>
      <c r="M4" s="23" t="s">
        <v>61</v>
      </c>
      <c r="N4" s="24" t="s">
        <v>58</v>
      </c>
      <c r="O4" s="30" t="s">
        <v>62</v>
      </c>
      <c r="P4" s="30" t="s">
        <v>63</v>
      </c>
      <c r="Q4" s="19"/>
    </row>
    <row r="5" s="2" customFormat="1" ht="32" customHeight="1" spans="1:17">
      <c r="A5" s="26">
        <v>1</v>
      </c>
      <c r="B5" s="26" t="s">
        <v>14</v>
      </c>
      <c r="C5" s="26" t="s">
        <v>64</v>
      </c>
      <c r="D5" s="26" t="s">
        <v>70</v>
      </c>
      <c r="E5" s="26" t="s">
        <v>79</v>
      </c>
      <c r="F5" s="26">
        <v>799.84</v>
      </c>
      <c r="G5" s="27">
        <v>399.92</v>
      </c>
      <c r="H5" s="27">
        <v>20</v>
      </c>
      <c r="I5" s="27">
        <v>25</v>
      </c>
      <c r="J5" s="27">
        <v>25</v>
      </c>
      <c r="K5" s="27">
        <v>409.92</v>
      </c>
      <c r="L5" s="27">
        <v>99.98</v>
      </c>
      <c r="M5" s="27">
        <v>5</v>
      </c>
      <c r="N5" s="27">
        <v>25</v>
      </c>
      <c r="O5" s="26">
        <f>F5+H5+I5+K5+M5</f>
        <v>1259.76</v>
      </c>
      <c r="P5" s="26">
        <f>G5+J5+L5+N5</f>
        <v>549.9</v>
      </c>
      <c r="Q5" s="26">
        <f>O5+P5</f>
        <v>1809.66</v>
      </c>
    </row>
    <row r="6" s="2" customFormat="1" ht="32" customHeight="1" spans="1:17">
      <c r="A6" s="26">
        <v>2</v>
      </c>
      <c r="B6" s="26" t="s">
        <v>23</v>
      </c>
      <c r="C6" s="26" t="s">
        <v>65</v>
      </c>
      <c r="D6" s="26" t="s">
        <v>71</v>
      </c>
      <c r="E6" s="26" t="s">
        <v>79</v>
      </c>
      <c r="F6" s="26">
        <v>799.84</v>
      </c>
      <c r="G6" s="27">
        <v>399.92</v>
      </c>
      <c r="H6" s="27">
        <v>20</v>
      </c>
      <c r="I6" s="27">
        <v>25</v>
      </c>
      <c r="J6" s="27">
        <v>25</v>
      </c>
      <c r="K6" s="27">
        <v>409.92</v>
      </c>
      <c r="L6" s="27">
        <v>99.98</v>
      </c>
      <c r="M6" s="27">
        <v>5</v>
      </c>
      <c r="N6" s="27">
        <v>25</v>
      </c>
      <c r="O6" s="26">
        <f t="shared" ref="O6:O11" si="0">F6+H6+I6+K6+M6</f>
        <v>1259.76</v>
      </c>
      <c r="P6" s="26">
        <f t="shared" ref="P6:P11" si="1">G6+J6+L6+N6</f>
        <v>549.9</v>
      </c>
      <c r="Q6" s="26">
        <f>O6+P6</f>
        <v>1809.66</v>
      </c>
    </row>
    <row r="7" s="2" customFormat="1" ht="32" customHeight="1" spans="1:17">
      <c r="A7" s="26">
        <v>3</v>
      </c>
      <c r="B7" s="26" t="s">
        <v>72</v>
      </c>
      <c r="C7" s="26" t="s">
        <v>73</v>
      </c>
      <c r="D7" s="26" t="s">
        <v>74</v>
      </c>
      <c r="E7" s="26" t="s">
        <v>79</v>
      </c>
      <c r="F7" s="26">
        <v>799.84</v>
      </c>
      <c r="G7" s="27">
        <v>399.92</v>
      </c>
      <c r="H7" s="27">
        <v>20</v>
      </c>
      <c r="I7" s="27">
        <v>25</v>
      </c>
      <c r="J7" s="27">
        <v>25</v>
      </c>
      <c r="K7" s="27">
        <v>409.92</v>
      </c>
      <c r="L7" s="27">
        <v>99.98</v>
      </c>
      <c r="M7" s="27">
        <v>5</v>
      </c>
      <c r="N7" s="27">
        <v>25</v>
      </c>
      <c r="O7" s="26">
        <f t="shared" si="0"/>
        <v>1259.76</v>
      </c>
      <c r="P7" s="26">
        <f t="shared" si="1"/>
        <v>549.9</v>
      </c>
      <c r="Q7" s="26">
        <f>O7+P7</f>
        <v>1809.66</v>
      </c>
    </row>
    <row r="8" s="2" customFormat="1" ht="32" customHeight="1" spans="1:17">
      <c r="A8" s="26">
        <v>4</v>
      </c>
      <c r="B8" s="26" t="s">
        <v>75</v>
      </c>
      <c r="C8" s="26" t="s">
        <v>76</v>
      </c>
      <c r="D8" s="26" t="s">
        <v>74</v>
      </c>
      <c r="E8" s="26" t="s">
        <v>79</v>
      </c>
      <c r="F8" s="26">
        <v>799.84</v>
      </c>
      <c r="G8" s="27">
        <v>399.92</v>
      </c>
      <c r="H8" s="27">
        <v>20</v>
      </c>
      <c r="I8" s="27">
        <v>25</v>
      </c>
      <c r="J8" s="27">
        <v>25</v>
      </c>
      <c r="K8" s="27">
        <v>409.92</v>
      </c>
      <c r="L8" s="27">
        <v>99.98</v>
      </c>
      <c r="M8" s="27">
        <v>5</v>
      </c>
      <c r="N8" s="27">
        <v>25</v>
      </c>
      <c r="O8" s="26">
        <f t="shared" si="0"/>
        <v>1259.76</v>
      </c>
      <c r="P8" s="26">
        <f t="shared" si="1"/>
        <v>549.9</v>
      </c>
      <c r="Q8" s="26">
        <f>O8+P8</f>
        <v>1809.66</v>
      </c>
    </row>
    <row r="9" s="2" customFormat="1" ht="32" customHeight="1" spans="1:17">
      <c r="A9" s="26">
        <v>5</v>
      </c>
      <c r="B9" s="26" t="s">
        <v>80</v>
      </c>
      <c r="C9" s="26" t="s">
        <v>81</v>
      </c>
      <c r="D9" s="26" t="s">
        <v>82</v>
      </c>
      <c r="E9" s="26" t="s">
        <v>79</v>
      </c>
      <c r="F9" s="26">
        <v>799.84</v>
      </c>
      <c r="G9" s="27">
        <v>399.92</v>
      </c>
      <c r="H9" s="27">
        <v>20</v>
      </c>
      <c r="I9" s="27">
        <v>25</v>
      </c>
      <c r="J9" s="27">
        <v>25</v>
      </c>
      <c r="K9" s="27">
        <v>409.92</v>
      </c>
      <c r="L9" s="27">
        <v>99.98</v>
      </c>
      <c r="M9" s="27">
        <v>5</v>
      </c>
      <c r="N9" s="27">
        <v>25</v>
      </c>
      <c r="O9" s="26">
        <f t="shared" si="0"/>
        <v>1259.76</v>
      </c>
      <c r="P9" s="26">
        <f t="shared" si="1"/>
        <v>549.9</v>
      </c>
      <c r="Q9" s="26">
        <f>O9+P9</f>
        <v>1809.66</v>
      </c>
    </row>
    <row r="10" s="3" customFormat="1" ht="32" customHeight="1" spans="1:17">
      <c r="A10" s="28" t="s">
        <v>17</v>
      </c>
      <c r="B10" s="29"/>
      <c r="C10" s="29"/>
      <c r="D10" s="29"/>
      <c r="E10" s="29"/>
      <c r="F10" s="25">
        <f>SUM(F5:F9)</f>
        <v>3999.2</v>
      </c>
      <c r="G10" s="25">
        <f t="shared" ref="G10:Q10" si="2">SUM(G5:G9)</f>
        <v>1999.6</v>
      </c>
      <c r="H10" s="25">
        <f t="shared" si="2"/>
        <v>100</v>
      </c>
      <c r="I10" s="25">
        <f t="shared" si="2"/>
        <v>125</v>
      </c>
      <c r="J10" s="25">
        <f t="shared" si="2"/>
        <v>125</v>
      </c>
      <c r="K10" s="25">
        <f t="shared" si="2"/>
        <v>2049.6</v>
      </c>
      <c r="L10" s="25">
        <f t="shared" si="2"/>
        <v>499.9</v>
      </c>
      <c r="M10" s="25">
        <f t="shared" si="2"/>
        <v>25</v>
      </c>
      <c r="N10" s="25">
        <f t="shared" si="2"/>
        <v>125</v>
      </c>
      <c r="O10" s="25">
        <f t="shared" si="2"/>
        <v>6298.8</v>
      </c>
      <c r="P10" s="25">
        <f t="shared" si="2"/>
        <v>2749.5</v>
      </c>
      <c r="Q10" s="25">
        <f t="shared" si="2"/>
        <v>9048.3</v>
      </c>
    </row>
    <row r="11" spans="15:17">
      <c r="O11" s="26">
        <v>1259.76</v>
      </c>
      <c r="P11" s="26">
        <v>549.9</v>
      </c>
      <c r="Q11" s="6">
        <f>O11+P11+Q10</f>
        <v>10857.96</v>
      </c>
    </row>
    <row r="12" spans="17:17">
      <c r="Q12" s="6">
        <v>12000</v>
      </c>
    </row>
    <row r="13" spans="17:17">
      <c r="Q13" s="6">
        <f>SUM(Q11:Q12)</f>
        <v>22857.96</v>
      </c>
    </row>
  </sheetData>
  <mergeCells count="13">
    <mergeCell ref="A1:P1"/>
    <mergeCell ref="A2:P2"/>
    <mergeCell ref="F3:G3"/>
    <mergeCell ref="I3:J3"/>
    <mergeCell ref="K3:L3"/>
    <mergeCell ref="O3:P3"/>
    <mergeCell ref="A10:E1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zoomScale="85" zoomScaleNormal="85" workbookViewId="0">
      <selection activeCell="R17" sqref="R17"/>
    </sheetView>
  </sheetViews>
  <sheetFormatPr defaultColWidth="8.8" defaultRowHeight="14.25"/>
  <cols>
    <col min="1" max="1" width="8.8" style="4"/>
    <col min="2" max="2" width="8.8" style="5"/>
    <col min="3" max="3" width="22.8" style="5" customWidth="1"/>
    <col min="4" max="4" width="18.2333333333333" style="5" customWidth="1"/>
    <col min="5" max="7" width="9.5" style="6"/>
    <col min="8" max="10" width="8.8" style="6"/>
    <col min="11" max="11" width="9.5" style="6"/>
    <col min="12" max="12" width="8.8" style="6"/>
    <col min="13" max="14" width="13.9583333333333" style="6" customWidth="1"/>
    <col min="15" max="16" width="9.5" style="6"/>
    <col min="17" max="17" width="10.375" style="6"/>
  </cols>
  <sheetData>
    <row r="1" s="1" customFormat="1" ht="25.5" spans="1:17">
      <c r="A1" s="7" t="s">
        <v>83</v>
      </c>
      <c r="B1" s="8"/>
      <c r="C1" s="8"/>
      <c r="D1" s="8"/>
      <c r="E1" s="9"/>
      <c r="F1" s="8"/>
      <c r="G1" s="10"/>
      <c r="H1" s="8"/>
      <c r="I1" s="8"/>
      <c r="J1" s="8"/>
      <c r="K1" s="8"/>
      <c r="L1" s="10"/>
      <c r="M1" s="8"/>
      <c r="N1" s="10"/>
      <c r="O1" s="8"/>
      <c r="P1" s="8"/>
      <c r="Q1" s="32"/>
    </row>
    <row r="2" s="1" customFormat="1" ht="19" customHeight="1" spans="1:17">
      <c r="A2" s="11" t="s">
        <v>40</v>
      </c>
      <c r="B2" s="12"/>
      <c r="C2" s="12"/>
      <c r="D2" s="12"/>
      <c r="E2" s="13"/>
      <c r="F2" s="12"/>
      <c r="G2" s="14"/>
      <c r="H2" s="12"/>
      <c r="I2" s="12"/>
      <c r="J2" s="12"/>
      <c r="K2" s="12"/>
      <c r="L2" s="14"/>
      <c r="M2" s="12"/>
      <c r="N2" s="14"/>
      <c r="O2" s="12"/>
      <c r="P2" s="12"/>
      <c r="Q2" s="32"/>
    </row>
    <row r="3" s="1" customFormat="1" ht="43" customHeight="1" spans="1:17">
      <c r="A3" s="15" t="s">
        <v>41</v>
      </c>
      <c r="B3" s="16" t="s">
        <v>42</v>
      </c>
      <c r="C3" s="16" t="s">
        <v>43</v>
      </c>
      <c r="D3" s="17" t="s">
        <v>68</v>
      </c>
      <c r="E3" s="17" t="s">
        <v>78</v>
      </c>
      <c r="F3" s="18" t="s">
        <v>48</v>
      </c>
      <c r="G3" s="19"/>
      <c r="H3" s="18" t="s">
        <v>49</v>
      </c>
      <c r="I3" s="18" t="s">
        <v>50</v>
      </c>
      <c r="J3" s="18"/>
      <c r="K3" s="19" t="s">
        <v>51</v>
      </c>
      <c r="L3" s="19"/>
      <c r="M3" s="19" t="s">
        <v>8</v>
      </c>
      <c r="N3" s="19" t="s">
        <v>69</v>
      </c>
      <c r="O3" s="18" t="s">
        <v>17</v>
      </c>
      <c r="P3" s="18"/>
      <c r="Q3" s="19" t="s">
        <v>53</v>
      </c>
    </row>
    <row r="4" s="1" customFormat="1" ht="34" customHeight="1" spans="1:17">
      <c r="A4" s="20"/>
      <c r="B4" s="21"/>
      <c r="C4" s="21"/>
      <c r="D4" s="22"/>
      <c r="E4" s="22"/>
      <c r="F4" s="23" t="s">
        <v>54</v>
      </c>
      <c r="G4" s="24" t="s">
        <v>55</v>
      </c>
      <c r="H4" s="23" t="s">
        <v>56</v>
      </c>
      <c r="I4" s="23" t="s">
        <v>57</v>
      </c>
      <c r="J4" s="24" t="s">
        <v>58</v>
      </c>
      <c r="K4" s="23" t="s">
        <v>59</v>
      </c>
      <c r="L4" s="24" t="s">
        <v>60</v>
      </c>
      <c r="M4" s="23" t="s">
        <v>61</v>
      </c>
      <c r="N4" s="24" t="s">
        <v>58</v>
      </c>
      <c r="O4" s="30" t="s">
        <v>62</v>
      </c>
      <c r="P4" s="30" t="s">
        <v>63</v>
      </c>
      <c r="Q4" s="19"/>
    </row>
    <row r="5" s="2" customFormat="1" ht="32" customHeight="1" spans="1:17">
      <c r="A5" s="25">
        <v>1</v>
      </c>
      <c r="B5" s="26" t="s">
        <v>14</v>
      </c>
      <c r="C5" s="26" t="s">
        <v>64</v>
      </c>
      <c r="D5" s="26" t="s">
        <v>70</v>
      </c>
      <c r="E5" s="26" t="s">
        <v>79</v>
      </c>
      <c r="F5" s="26">
        <v>799.84</v>
      </c>
      <c r="G5" s="27">
        <v>399.92</v>
      </c>
      <c r="H5" s="27">
        <v>20</v>
      </c>
      <c r="I5" s="27">
        <v>25</v>
      </c>
      <c r="J5" s="27">
        <v>25</v>
      </c>
      <c r="K5" s="27">
        <v>409.92</v>
      </c>
      <c r="L5" s="27">
        <v>99.98</v>
      </c>
      <c r="M5" s="27">
        <v>5</v>
      </c>
      <c r="N5" s="27">
        <v>25</v>
      </c>
      <c r="O5" s="26">
        <f t="shared" ref="O5:O9" si="0">F5+H5+I5+K5+M5</f>
        <v>1259.76</v>
      </c>
      <c r="P5" s="31">
        <f t="shared" ref="P5:P9" si="1">G5+J5+L5+N5</f>
        <v>549.9</v>
      </c>
      <c r="Q5" s="26">
        <f t="shared" ref="Q5:Q9" si="2">O5+P5</f>
        <v>1809.66</v>
      </c>
    </row>
    <row r="6" s="2" customFormat="1" ht="32" customHeight="1" spans="1:17">
      <c r="A6" s="25">
        <v>2</v>
      </c>
      <c r="B6" s="26" t="s">
        <v>23</v>
      </c>
      <c r="C6" s="26" t="s">
        <v>65</v>
      </c>
      <c r="D6" s="26" t="s">
        <v>71</v>
      </c>
      <c r="E6" s="26" t="s">
        <v>79</v>
      </c>
      <c r="F6" s="26">
        <v>799.84</v>
      </c>
      <c r="G6" s="27">
        <v>399.92</v>
      </c>
      <c r="H6" s="27">
        <v>20</v>
      </c>
      <c r="I6" s="27">
        <v>25</v>
      </c>
      <c r="J6" s="27">
        <v>25</v>
      </c>
      <c r="K6" s="27">
        <v>409.92</v>
      </c>
      <c r="L6" s="27">
        <v>99.98</v>
      </c>
      <c r="M6" s="27">
        <v>5</v>
      </c>
      <c r="N6" s="27">
        <v>25</v>
      </c>
      <c r="O6" s="26">
        <f t="shared" si="0"/>
        <v>1259.76</v>
      </c>
      <c r="P6" s="31">
        <f t="shared" si="1"/>
        <v>549.9</v>
      </c>
      <c r="Q6" s="26">
        <f t="shared" si="2"/>
        <v>1809.66</v>
      </c>
    </row>
    <row r="7" s="2" customFormat="1" ht="32" customHeight="1" spans="1:17">
      <c r="A7" s="25">
        <v>3</v>
      </c>
      <c r="B7" s="26" t="s">
        <v>72</v>
      </c>
      <c r="C7" s="26" t="s">
        <v>73</v>
      </c>
      <c r="D7" s="26" t="s">
        <v>74</v>
      </c>
      <c r="E7" s="26" t="s">
        <v>79</v>
      </c>
      <c r="F7" s="26">
        <v>799.84</v>
      </c>
      <c r="G7" s="27">
        <v>399.92</v>
      </c>
      <c r="H7" s="27">
        <v>20</v>
      </c>
      <c r="I7" s="27">
        <v>25</v>
      </c>
      <c r="J7" s="27">
        <v>25</v>
      </c>
      <c r="K7" s="27">
        <v>409.92</v>
      </c>
      <c r="L7" s="27">
        <v>99.98</v>
      </c>
      <c r="M7" s="27">
        <v>5</v>
      </c>
      <c r="N7" s="27">
        <v>25</v>
      </c>
      <c r="O7" s="26">
        <f t="shared" si="0"/>
        <v>1259.76</v>
      </c>
      <c r="P7" s="31">
        <f t="shared" si="1"/>
        <v>549.9</v>
      </c>
      <c r="Q7" s="26">
        <f t="shared" si="2"/>
        <v>1809.66</v>
      </c>
    </row>
    <row r="8" s="2" customFormat="1" ht="32" customHeight="1" spans="1:17">
      <c r="A8" s="25">
        <v>4</v>
      </c>
      <c r="B8" s="26" t="s">
        <v>75</v>
      </c>
      <c r="C8" s="26" t="s">
        <v>76</v>
      </c>
      <c r="D8" s="26" t="s">
        <v>74</v>
      </c>
      <c r="E8" s="26" t="s">
        <v>79</v>
      </c>
      <c r="F8" s="26">
        <v>799.84</v>
      </c>
      <c r="G8" s="27">
        <v>399.92</v>
      </c>
      <c r="H8" s="27">
        <v>20</v>
      </c>
      <c r="I8" s="27">
        <v>25</v>
      </c>
      <c r="J8" s="27">
        <v>25</v>
      </c>
      <c r="K8" s="27">
        <v>409.92</v>
      </c>
      <c r="L8" s="27">
        <v>99.98</v>
      </c>
      <c r="M8" s="27">
        <v>5</v>
      </c>
      <c r="N8" s="27">
        <v>25</v>
      </c>
      <c r="O8" s="26">
        <f t="shared" si="0"/>
        <v>1259.76</v>
      </c>
      <c r="P8" s="31">
        <f t="shared" si="1"/>
        <v>549.9</v>
      </c>
      <c r="Q8" s="26">
        <f t="shared" si="2"/>
        <v>1809.66</v>
      </c>
    </row>
    <row r="9" s="2" customFormat="1" ht="32" customHeight="1" spans="1:17">
      <c r="A9" s="25">
        <v>5</v>
      </c>
      <c r="B9" s="26" t="s">
        <v>80</v>
      </c>
      <c r="C9" s="26" t="s">
        <v>81</v>
      </c>
      <c r="D9" s="26" t="s">
        <v>82</v>
      </c>
      <c r="E9" s="26" t="s">
        <v>79</v>
      </c>
      <c r="F9" s="26">
        <v>799.84</v>
      </c>
      <c r="G9" s="27">
        <v>399.92</v>
      </c>
      <c r="H9" s="27">
        <v>20</v>
      </c>
      <c r="I9" s="27">
        <v>25</v>
      </c>
      <c r="J9" s="27">
        <v>25</v>
      </c>
      <c r="K9" s="27">
        <v>409.92</v>
      </c>
      <c r="L9" s="27">
        <v>99.98</v>
      </c>
      <c r="M9" s="27">
        <v>5</v>
      </c>
      <c r="N9" s="27">
        <v>25</v>
      </c>
      <c r="O9" s="26">
        <f t="shared" si="0"/>
        <v>1259.76</v>
      </c>
      <c r="P9" s="31">
        <f t="shared" si="1"/>
        <v>549.9</v>
      </c>
      <c r="Q9" s="26">
        <f t="shared" si="2"/>
        <v>1809.66</v>
      </c>
    </row>
    <row r="10" s="2" customFormat="1" ht="32" customHeight="1" spans="1:17">
      <c r="A10" s="25">
        <v>6</v>
      </c>
      <c r="B10" s="26" t="s">
        <v>84</v>
      </c>
      <c r="C10" s="209" t="s">
        <v>85</v>
      </c>
      <c r="D10" s="26" t="s">
        <v>74</v>
      </c>
      <c r="E10" s="26" t="s">
        <v>79</v>
      </c>
      <c r="F10" s="26">
        <v>799.84</v>
      </c>
      <c r="G10" s="27">
        <v>399.92</v>
      </c>
      <c r="H10" s="27">
        <v>20</v>
      </c>
      <c r="I10" s="27">
        <v>25</v>
      </c>
      <c r="J10" s="27">
        <v>25</v>
      </c>
      <c r="K10" s="27">
        <v>409.92</v>
      </c>
      <c r="L10" s="27">
        <v>99.98</v>
      </c>
      <c r="M10" s="27">
        <v>5</v>
      </c>
      <c r="N10" s="27">
        <v>25</v>
      </c>
      <c r="O10" s="26">
        <v>1259.76</v>
      </c>
      <c r="P10" s="31">
        <v>549.9</v>
      </c>
      <c r="Q10" s="26">
        <v>1809.66</v>
      </c>
    </row>
    <row r="11" s="3" customFormat="1" ht="32" customHeight="1" spans="1:17">
      <c r="A11" s="28" t="s">
        <v>17</v>
      </c>
      <c r="B11" s="29"/>
      <c r="C11" s="29"/>
      <c r="D11" s="29"/>
      <c r="E11" s="29"/>
      <c r="F11" s="25">
        <f>SUM(F5:F10)</f>
        <v>4799.04</v>
      </c>
      <c r="G11" s="25">
        <f t="shared" ref="G11:Q11" si="3">SUM(G5:G10)</f>
        <v>2399.52</v>
      </c>
      <c r="H11" s="25">
        <f t="shared" si="3"/>
        <v>120</v>
      </c>
      <c r="I11" s="25">
        <f t="shared" si="3"/>
        <v>150</v>
      </c>
      <c r="J11" s="25">
        <f t="shared" si="3"/>
        <v>150</v>
      </c>
      <c r="K11" s="25">
        <f t="shared" si="3"/>
        <v>2459.52</v>
      </c>
      <c r="L11" s="25">
        <f t="shared" si="3"/>
        <v>599.88</v>
      </c>
      <c r="M11" s="25">
        <f t="shared" si="3"/>
        <v>30</v>
      </c>
      <c r="N11" s="25">
        <f t="shared" si="3"/>
        <v>150</v>
      </c>
      <c r="O11" s="25">
        <f t="shared" si="3"/>
        <v>7558.56</v>
      </c>
      <c r="P11" s="25">
        <f t="shared" si="3"/>
        <v>3299.4</v>
      </c>
      <c r="Q11" s="25">
        <f t="shared" si="3"/>
        <v>10857.96</v>
      </c>
    </row>
  </sheetData>
  <mergeCells count="13">
    <mergeCell ref="A1:P1"/>
    <mergeCell ref="A2:P2"/>
    <mergeCell ref="F3:G3"/>
    <mergeCell ref="I3:J3"/>
    <mergeCell ref="K3:L3"/>
    <mergeCell ref="O3:P3"/>
    <mergeCell ref="A11:E11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2024.8 </vt:lpstr>
      <vt:lpstr>2024.9</vt:lpstr>
      <vt:lpstr>2024.10zd</vt:lpstr>
      <vt:lpstr>2024.10</vt:lpstr>
      <vt:lpstr>2024.11</vt:lpstr>
      <vt:lpstr>2024.12</vt:lpstr>
      <vt:lpstr>2025.01</vt:lpstr>
      <vt:lpstr>2025.02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2024-09-12T07:20:00Z</dcterms:created>
  <dcterms:modified xsi:type="dcterms:W3CDTF">2025-03-16T16:01:27Z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F6F2EABC0C3F4C7BB633A9E4BF706871_13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