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/>
  </bookViews>
  <sheets>
    <sheet name="3月工资发放表" sheetId="2" r:id="rId1"/>
    <sheet name="3月工资结算表" sheetId="3" r:id="rId2"/>
    <sheet name="原工资表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<sst xmlns="http://schemas.openxmlformats.org/spreadsheetml/2006/main" count="98" uniqueCount="51">
  <si>
    <t>2025年3月份校区综合管理办公室外聘人员工资发放表（3维修）</t>
  </si>
  <si>
    <t>序号</t>
  </si>
  <si>
    <t>姓名</t>
  </si>
  <si>
    <t>岗  位</t>
  </si>
  <si>
    <t>工资标准（元）/月）</t>
  </si>
  <si>
    <t>社保基数</t>
  </si>
  <si>
    <t>个人养老</t>
  </si>
  <si>
    <t>个人失业</t>
  </si>
  <si>
    <t>个人基本医疗</t>
  </si>
  <si>
    <t>个人大额医疗费</t>
  </si>
  <si>
    <t>个人社保合计金额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</si>
  <si>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</si>
  <si>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</si>
  <si>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</si>
  <si>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</si>
  <si>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</si>
  <si>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</si>
  <si>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</si>
  <si>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</si>
  <si>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</si>
  <si>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</si>
  <si>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</si>
  <si>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</si>
  <si>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</si>
  <si>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</si>
  <si>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</si>
  <si>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2025年3月份校区综合管理办公室外聘人员考工资结算表（3维修）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</si>
  <si>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</si>
  <si>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</si>
  <si>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</si>
  <si>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</si>
  <si>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</si>
  <si>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</si>
  <si>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</si>
  <si>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1-3月季度管理费</t>
  </si>
  <si>
    <t>2025年3月份校区综合管理办公室外聘人员考核说明表（3维修）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</si>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</sst>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2" borderId="0" xfId="49" applyFont="1" applyFill="1" applyBorder="1" applyAlignment="1">
      <alignment horizontal="center" vertical="center"/>
    </xf>
    <xf numFmtId="0" fontId="13" fillId="3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 shrinkToFit="1"/>
    </xf>
    <xf numFmtId="0" fontId="14" fillId="2" borderId="0" xfId="49" applyFont="1" applyFill="1" applyBorder="1" applyAlignment="1">
      <alignment horizontal="center" vertical="center"/>
    </xf>
    <xf numFmtId="0" fontId="15" fillId="4" borderId="1" xfId="50" applyFont="1" applyFill="1" applyBorder="1" applyAlignment="1">
      <alignment horizontal="center" vertical="center" wrapText="1"/>
    </xf>
    <xf numFmtId="0" fontId="15" fillId="3" borderId="1" xfId="50" applyFont="1" applyFill="1" applyBorder="1" applyAlignment="1">
      <alignment horizontal="center" vertical="center" shrinkToFit="1"/>
    </xf>
    <xf numFmtId="0" fontId="15" fillId="4" borderId="1" xfId="50" applyFont="1" applyFill="1" applyBorder="1" applyAlignment="1">
      <alignment horizontal="center" vertical="center" shrinkToFit="1"/>
    </xf>
    <xf numFmtId="0" fontId="16" fillId="5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16" fillId="3" borderId="1" xfId="49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3&#26032;&#30086;&#20998;&#20844;&#21496;&#20445;&#38505;&#21488;&#36134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哈提曼·努尔</v>
          </cell>
          <cell r="C41" t="str">
            <v>650121196508080829</v>
          </cell>
          <cell r="D41" t="str">
            <v>工程学院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韩巧字</v>
          </cell>
          <cell r="C42" t="str">
            <v>410526196703245843</v>
          </cell>
          <cell r="D42" t="str">
            <v>工程学院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何安存</v>
          </cell>
          <cell r="C43" t="str">
            <v>650101197409100213</v>
          </cell>
          <cell r="D43" t="str">
            <v>工程学院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衡小利</v>
          </cell>
          <cell r="C44" t="str">
            <v>622825196811110621</v>
          </cell>
          <cell r="D44" t="str">
            <v>工程学院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黄昌海</v>
          </cell>
          <cell r="C45" t="str">
            <v>513030196908281315</v>
          </cell>
          <cell r="D45" t="str">
            <v>工程学院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黄铁林</v>
          </cell>
          <cell r="C46" t="str">
            <v>411022196702235414</v>
          </cell>
          <cell r="D46" t="str">
            <v>工程学院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吉秀霞</v>
          </cell>
          <cell r="C47" t="str">
            <v>412327197003268421</v>
          </cell>
          <cell r="D47" t="str">
            <v>工程学院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贾成红</v>
          </cell>
          <cell r="C48" t="str">
            <v>511027196701241631</v>
          </cell>
          <cell r="D48" t="str">
            <v>工程学院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484.9</v>
          </cell>
          <cell r="L48">
            <v>99.98</v>
          </cell>
          <cell r="M48">
            <v>5</v>
          </cell>
          <cell r="N48">
            <v>25</v>
          </cell>
        </row>
        <row r="49">
          <cell r="B49" t="str">
            <v>蒋国锁</v>
          </cell>
          <cell r="C49" t="str">
            <v>412902196507061759</v>
          </cell>
          <cell r="D49" t="str">
            <v>工程学院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蒋利萍</v>
          </cell>
          <cell r="C50" t="str">
            <v>510902197606043843</v>
          </cell>
          <cell r="D50" t="str">
            <v>工程学院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卡地尔·热依木</v>
          </cell>
          <cell r="C51" t="str">
            <v>653130198105112011</v>
          </cell>
          <cell r="D51" t="str">
            <v>工程学院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B52" t="str">
            <v>凯塞尔·克依木</v>
          </cell>
          <cell r="C52" t="str">
            <v>652822197006100018</v>
          </cell>
          <cell r="D52" t="str">
            <v>工程学院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库尔班·买合木提</v>
          </cell>
          <cell r="C53" t="str">
            <v>65292319750510279X</v>
          </cell>
          <cell r="D53" t="str">
            <v>工程学院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库进年</v>
          </cell>
          <cell r="C54" t="str">
            <v>622825196811110656</v>
          </cell>
          <cell r="D54" t="str">
            <v>工程学院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库力木汗·沙恒别克</v>
          </cell>
          <cell r="C55" t="str">
            <v>650104198101171625</v>
          </cell>
          <cell r="D55" t="str">
            <v>工程学院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拉依汗·沙合都拉</v>
          </cell>
          <cell r="C56" t="str">
            <v>65012119731201244X</v>
          </cell>
          <cell r="D56" t="str">
            <v>36中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雷健</v>
          </cell>
          <cell r="C57" t="str">
            <v>650105198112031317</v>
          </cell>
          <cell r="D57" t="str">
            <v>工程学院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雷金红</v>
          </cell>
          <cell r="C58" t="str">
            <v>622722197206194644</v>
          </cell>
          <cell r="D58" t="str">
            <v>工程学院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雷元梅</v>
          </cell>
          <cell r="C59" t="str">
            <v>622722197012074628</v>
          </cell>
          <cell r="D59" t="str">
            <v>工程学院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李爱君</v>
          </cell>
          <cell r="C60" t="str">
            <v>412721196909121062</v>
          </cell>
          <cell r="D60" t="str">
            <v>工程学院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李林霞</v>
          </cell>
          <cell r="C61" t="str">
            <v>620522197008144467</v>
          </cell>
          <cell r="D61" t="str">
            <v>工程学院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林蔚泽</v>
          </cell>
          <cell r="C62" t="str">
            <v>650104199705263314</v>
          </cell>
          <cell r="D62" t="str">
            <v>工程学院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刘爱红</v>
          </cell>
          <cell r="C63" t="str">
            <v>372923196912014728</v>
          </cell>
          <cell r="D63" t="str">
            <v>工程学院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刘爱兰</v>
          </cell>
          <cell r="C64" t="str">
            <v>620503197112175360</v>
          </cell>
          <cell r="D64" t="str">
            <v>工程学院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刘桂萍</v>
          </cell>
          <cell r="C65" t="str">
            <v>622201196507115766</v>
          </cell>
          <cell r="D65" t="str">
            <v>工程学院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刘红侠</v>
          </cell>
          <cell r="C66" t="str">
            <v>610322197105053927</v>
          </cell>
          <cell r="D66" t="str">
            <v>工程学院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刘金华</v>
          </cell>
          <cell r="C67" t="str">
            <v>510623197502286846</v>
          </cell>
          <cell r="D67" t="str">
            <v>工程学院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刘小蕾</v>
          </cell>
          <cell r="C68" t="str">
            <v>650105197301241343</v>
          </cell>
          <cell r="D68" t="str">
            <v>工程学院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刘英</v>
          </cell>
          <cell r="C69" t="str">
            <v>513028197507161681</v>
          </cell>
          <cell r="D69" t="str">
            <v>工程学院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鲁永红</v>
          </cell>
          <cell r="C70" t="str">
            <v>62272219710808461X</v>
          </cell>
          <cell r="D70" t="str">
            <v>工程学院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罗星碧</v>
          </cell>
          <cell r="C71" t="str">
            <v>513723197103207141</v>
          </cell>
          <cell r="D71" t="str">
            <v>工程学院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罗银春</v>
          </cell>
          <cell r="C72" t="str">
            <v>513723197210190154</v>
          </cell>
          <cell r="D72" t="str">
            <v>工程学院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马彩云</v>
          </cell>
          <cell r="C73" t="str">
            <v>622322199504011428</v>
          </cell>
          <cell r="D73" t="str">
            <v>工程学院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马纪</v>
          </cell>
          <cell r="C74" t="str">
            <v>652122199402164225</v>
          </cell>
          <cell r="D74" t="str">
            <v>工程学院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马绍力</v>
          </cell>
          <cell r="C75" t="str">
            <v>650103197503062818</v>
          </cell>
          <cell r="D75" t="str">
            <v>工程学院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马四红</v>
          </cell>
          <cell r="C76" t="str">
            <v>652122198110304228</v>
          </cell>
          <cell r="D76" t="str">
            <v>工程学院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马英</v>
          </cell>
          <cell r="C77" t="str">
            <v>652423197302011778</v>
          </cell>
          <cell r="D77" t="str">
            <v>工程学院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马英婷</v>
          </cell>
          <cell r="C78" t="str">
            <v>342123199207273921</v>
          </cell>
          <cell r="D78" t="str">
            <v>工程学院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买来木·阿不都克力木</v>
          </cell>
          <cell r="C79" t="str">
            <v>653130197105102820</v>
          </cell>
          <cell r="D79" t="str">
            <v>工程学院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买买提·吾甫尔</v>
          </cell>
          <cell r="C80" t="str">
            <v>652123197104152039</v>
          </cell>
          <cell r="D80" t="str">
            <v>工程学院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麦麦提克力木·巴克</v>
          </cell>
          <cell r="C81" t="str">
            <v>653101197802160039</v>
          </cell>
          <cell r="D81" t="str">
            <v>工程学院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米热古丽·阿不都热合买提</v>
          </cell>
          <cell r="C82" t="str">
            <v>650102196901053326</v>
          </cell>
          <cell r="D82" t="str">
            <v>工程学院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尼牙孜·吾守尔</v>
          </cell>
          <cell r="C83" t="str">
            <v>652122196709151417</v>
          </cell>
          <cell r="D83" t="str">
            <v>工程学院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倪登龙</v>
          </cell>
          <cell r="C84" t="str">
            <v>622101197009172310</v>
          </cell>
          <cell r="D84" t="str">
            <v>工程学院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努尔卡马尔·加哈亚</v>
          </cell>
          <cell r="C85" t="str">
            <v>65012119711115242X</v>
          </cell>
          <cell r="D85" t="str">
            <v>工程学院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努尔曼古丽·克热木</v>
          </cell>
          <cell r="C86" t="str">
            <v>652923198207303387</v>
          </cell>
          <cell r="D86" t="str">
            <v>工程学院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帕提古丽·艾拜都拉</v>
          </cell>
          <cell r="C87" t="str">
            <v>650105198004031328</v>
          </cell>
          <cell r="D87" t="str">
            <v>工程学院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帕提古丽·吾守尔</v>
          </cell>
          <cell r="C88" t="str">
            <v>652201197003033249</v>
          </cell>
          <cell r="D88" t="str">
            <v>工程学院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彭良辉</v>
          </cell>
          <cell r="C89" t="str">
            <v>622323196703103117</v>
          </cell>
          <cell r="D89" t="str">
            <v>工程学院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蒲勇</v>
          </cell>
          <cell r="C90" t="str">
            <v>652101196709070711</v>
          </cell>
          <cell r="D90" t="str">
            <v>工程学院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热依马洪·麦麦提</v>
          </cell>
          <cell r="C91" t="str">
            <v>653123198609101558</v>
          </cell>
          <cell r="D91" t="str">
            <v>工程学院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肉孜·吐尔地</v>
          </cell>
          <cell r="C92" t="str">
            <v>65292319700717263X</v>
          </cell>
          <cell r="D92" t="str">
            <v>工程学院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茹鲜古丽·拜合提</v>
          </cell>
          <cell r="C93" t="str">
            <v>653123197505060080</v>
          </cell>
          <cell r="D93" t="str">
            <v>工程学院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沙热汗·阿布都热西提</v>
          </cell>
          <cell r="C94" t="str">
            <v>652701197501101563</v>
          </cell>
          <cell r="D94" t="str">
            <v>工程学院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石科燕</v>
          </cell>
          <cell r="C95" t="str">
            <v>65230119720715534X</v>
          </cell>
          <cell r="D95" t="str">
            <v>工程学院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孙亮</v>
          </cell>
          <cell r="C96" t="str">
            <v>650103197301101815</v>
          </cell>
          <cell r="D96" t="str">
            <v>工程学院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孙敏敏</v>
          </cell>
          <cell r="C97" t="str">
            <v>342222197908154829</v>
          </cell>
          <cell r="D97" t="str">
            <v>工程学院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孙瑛</v>
          </cell>
          <cell r="C98" t="str">
            <v>650102197208051626</v>
          </cell>
          <cell r="D98" t="str">
            <v>工程学院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吐尔迪·阿衣甫</v>
          </cell>
          <cell r="C99" t="str">
            <v>652926197712151710</v>
          </cell>
          <cell r="D99" t="str">
            <v>工程学院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吐尼沙·铁木尔</v>
          </cell>
          <cell r="C100" t="str">
            <v>652122196903131428</v>
          </cell>
          <cell r="D100" t="str">
            <v>工程学院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吐尼沙古丽·努尔</v>
          </cell>
          <cell r="C101" t="str">
            <v>653125197510050824</v>
          </cell>
          <cell r="D101" t="str">
            <v>工程学院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托合提·沙地尔</v>
          </cell>
          <cell r="C102" t="str">
            <v>653126197603062038</v>
          </cell>
          <cell r="D102" t="str">
            <v>工程学院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汪凤喜</v>
          </cell>
          <cell r="C103" t="str">
            <v>654126196506192929</v>
          </cell>
          <cell r="D103" t="str">
            <v>工程学院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王爱菊</v>
          </cell>
          <cell r="C104" t="str">
            <v>372526197009061044</v>
          </cell>
          <cell r="D104" t="str">
            <v>工程学院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王桂梅</v>
          </cell>
          <cell r="C105" t="str">
            <v>341222196701267687</v>
          </cell>
          <cell r="D105" t="str">
            <v>工程学院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王娟</v>
          </cell>
          <cell r="C106" t="str">
            <v>34122719741217566X</v>
          </cell>
          <cell r="D106" t="str">
            <v>工程学院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  <cell r="N106">
            <v>25</v>
          </cell>
        </row>
        <row r="107">
          <cell r="B107" t="str">
            <v>王丽</v>
          </cell>
          <cell r="C107" t="str">
            <v>610124197907132741</v>
          </cell>
          <cell r="D107" t="str">
            <v>工程学院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王利荣</v>
          </cell>
          <cell r="C108" t="str">
            <v>650106196703260012</v>
          </cell>
          <cell r="D108" t="str">
            <v>工程学院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王树军</v>
          </cell>
          <cell r="C109" t="str">
            <v>650104196511050034</v>
          </cell>
          <cell r="D109" t="str">
            <v>工程学院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王薇</v>
          </cell>
          <cell r="C110" t="str">
            <v>413022198205130049</v>
          </cell>
          <cell r="D110" t="str">
            <v>工程学院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王小虎</v>
          </cell>
          <cell r="C111" t="str">
            <v>650102197501256217</v>
          </cell>
          <cell r="D111" t="str">
            <v>工程学院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王秀波</v>
          </cell>
          <cell r="C112" t="str">
            <v>23262319780101102X</v>
          </cell>
          <cell r="D112" t="str">
            <v>工程学院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王泳兴</v>
          </cell>
          <cell r="C113" t="str">
            <v>654201197206180814</v>
          </cell>
          <cell r="D113" t="str">
            <v>工程学院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王兆胜</v>
          </cell>
          <cell r="C114" t="str">
            <v>622301197912105932</v>
          </cell>
          <cell r="D114" t="str">
            <v>工程学院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魏文财</v>
          </cell>
          <cell r="C115" t="str">
            <v>62040219881005311X</v>
          </cell>
          <cell r="D115" t="str">
            <v>工程学院</v>
          </cell>
          <cell r="E115">
            <v>5700</v>
          </cell>
          <cell r="F115">
            <v>912</v>
          </cell>
          <cell r="G115">
            <v>456</v>
          </cell>
          <cell r="H115">
            <v>74.1</v>
          </cell>
          <cell r="I115">
            <v>28.5</v>
          </cell>
          <cell r="J115">
            <v>28.5</v>
          </cell>
          <cell r="K115">
            <v>552.9</v>
          </cell>
          <cell r="L115">
            <v>114</v>
          </cell>
          <cell r="M115">
            <v>5.7</v>
          </cell>
          <cell r="N115">
            <v>28.5</v>
          </cell>
        </row>
        <row r="116">
          <cell r="B116" t="str">
            <v>吾热姑丽·马木提</v>
          </cell>
          <cell r="C116" t="str">
            <v>653126197507100348</v>
          </cell>
          <cell r="D116" t="str">
            <v>工程学院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吾斯曼·玉素甫</v>
          </cell>
          <cell r="C117" t="str">
            <v>65212219670205143X</v>
          </cell>
          <cell r="D117" t="str">
            <v>工程学院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吴华</v>
          </cell>
          <cell r="C118" t="str">
            <v>650106197010230034</v>
          </cell>
          <cell r="D118" t="str">
            <v>工程学院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薛利英</v>
          </cell>
          <cell r="C119" t="str">
            <v>410321197009075049</v>
          </cell>
          <cell r="D119" t="str">
            <v>工程学院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薛启英</v>
          </cell>
          <cell r="C120" t="str">
            <v>512923197205175689</v>
          </cell>
          <cell r="D120" t="str">
            <v>工程学院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薛通财</v>
          </cell>
          <cell r="C121" t="str">
            <v>511621198910055652</v>
          </cell>
          <cell r="D121" t="str">
            <v>工程学院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杨春华</v>
          </cell>
          <cell r="C122" t="str">
            <v>51062319770806670X</v>
          </cell>
          <cell r="D122" t="str">
            <v>工程学院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杨梦</v>
          </cell>
          <cell r="C123" t="str">
            <v>652201199107021647</v>
          </cell>
          <cell r="D123" t="str">
            <v>工程学院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杨强</v>
          </cell>
          <cell r="C124" t="str">
            <v>65010319760906183X</v>
          </cell>
          <cell r="D124" t="str">
            <v>工程学院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杨淑女</v>
          </cell>
          <cell r="C125" t="str">
            <v>620121197212066349</v>
          </cell>
          <cell r="D125" t="str">
            <v>工程学院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杨晓莉</v>
          </cell>
          <cell r="C126" t="str">
            <v>65232719760929352X</v>
          </cell>
          <cell r="D126" t="str">
            <v>工程学院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姚凤</v>
          </cell>
          <cell r="C127" t="str">
            <v>654124197201102664</v>
          </cell>
          <cell r="D127" t="str">
            <v>工程学院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于海斌</v>
          </cell>
          <cell r="C128" t="str">
            <v>650102196911156513</v>
          </cell>
          <cell r="D128" t="str">
            <v>工程学院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于苏甫·依明</v>
          </cell>
          <cell r="C129" t="str">
            <v>652923199103192613</v>
          </cell>
          <cell r="D129" t="str">
            <v>工程学院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张东太</v>
          </cell>
          <cell r="C130" t="str">
            <v>372522198306071010</v>
          </cell>
          <cell r="D130" t="str">
            <v>工程学院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张兰苹</v>
          </cell>
          <cell r="C131" t="str">
            <v>511022197306171883</v>
          </cell>
          <cell r="D131" t="str">
            <v>工程学院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张露峰</v>
          </cell>
          <cell r="C132" t="str">
            <v>650121198109261330</v>
          </cell>
          <cell r="D132" t="str">
            <v>工程学院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张勤</v>
          </cell>
          <cell r="C133" t="str">
            <v>420683196507040327</v>
          </cell>
          <cell r="D133" t="str">
            <v>工程学院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张秀灵</v>
          </cell>
          <cell r="C134" t="str">
            <v>341222197611017961</v>
          </cell>
          <cell r="D134" t="str">
            <v>工程学院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赵红英</v>
          </cell>
          <cell r="C135" t="str">
            <v>622201196803153046</v>
          </cell>
          <cell r="D135" t="str">
            <v>工程学院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赵宏民</v>
          </cell>
          <cell r="C136" t="str">
            <v>410321197001084039</v>
          </cell>
          <cell r="D136" t="str">
            <v>工程学院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赵理江</v>
          </cell>
          <cell r="C137" t="str">
            <v>513028197305187138</v>
          </cell>
          <cell r="D137" t="str">
            <v>工程学院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B138" t="str">
            <v>董滨</v>
          </cell>
          <cell r="C138" t="str">
            <v>650103197210126013</v>
          </cell>
          <cell r="D138" t="str">
            <v>工程学院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  <cell r="N138">
            <v>25</v>
          </cell>
        </row>
        <row r="139">
          <cell r="B139" t="str">
            <v>赵学新</v>
          </cell>
          <cell r="C139" t="str">
            <v>650103197312175510</v>
          </cell>
          <cell r="D139" t="str">
            <v>工程学院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  <cell r="N139">
            <v>25</v>
          </cell>
        </row>
        <row r="140"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  <cell r="N140">
            <v>3353.5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0" sqref="K10"/>
    </sheetView>
  </sheetViews>
  <sheetFormatPr defaultColWidth="8.72727272727273" defaultRowHeight="14"/>
  <cols>
    <col min="2" max="2" width="14.7272727272727" customWidth="1"/>
    <col min="3" max="3" width="10.3636363636364" customWidth="1"/>
  </cols>
  <sheetData>
    <row r="1" ht="21" spans="1:12">
      <c r="A1" s="18" t="s">
        <v>0</v>
      </c>
      <c r="B1" s="19"/>
      <c r="C1" s="20"/>
      <c r="D1" s="21"/>
      <c r="E1" s="21"/>
      <c r="F1" s="21"/>
      <c r="G1" s="21"/>
      <c r="H1" s="21"/>
      <c r="I1" s="21"/>
      <c r="J1" s="21"/>
      <c r="K1" s="32"/>
      <c r="L1" s="21"/>
    </row>
    <row r="2" ht="60" spans="1:12">
      <c r="A2" s="22" t="s">
        <v>1</v>
      </c>
      <c r="B2" s="23" t="s">
        <v>2</v>
      </c>
      <c r="C2" s="24" t="s">
        <v>3</v>
      </c>
      <c r="D2" s="22" t="s">
        <v>4</v>
      </c>
      <c r="E2" s="25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34" t="s">
        <v>10</v>
      </c>
      <c r="K2" s="34" t="s">
        <v>11</v>
      </c>
      <c r="L2" s="35" t="s">
        <v>12</v>
      </c>
    </row>
    <row r="3" spans="1:12">
      <c r="A3" s="27">
        <v>1</v>
      </c>
      <c r="B3" s="2" t="s">
        <v>13</v>
      </c>
      <c r="C3" s="2" t="s">
        <v>14</v>
      </c>
      <c r="D3" s="28">
        <v>4900</v>
      </c>
      <c r="E3" s="27">
        <f>VLOOKUP(B3,'[1]2025.3新疆分公司'!$B:$E,4,FALSE)</f>
        <v>4999</v>
      </c>
      <c r="F3" s="27">
        <f>VLOOKUP(B3,'[1]2025.3新疆分公司'!$B:$G,6,FALSE)</f>
        <v>399.92</v>
      </c>
      <c r="G3" s="27">
        <f>VLOOKUP(B3,'[1]2025.3新疆分公司'!$B:$J,9,FALSE)</f>
        <v>25</v>
      </c>
      <c r="H3" s="27">
        <f>VLOOKUP(B3,'[1]2025.3新疆分公司'!$B:$L,11,FALSE)</f>
        <v>99.98</v>
      </c>
      <c r="I3" s="27">
        <f>VLOOKUP(B3,'[1]2025.3新疆分公司'!$B:$N,13,FALSE)</f>
        <v>25</v>
      </c>
      <c r="J3" s="27">
        <f>SUM(F3:I3)</f>
        <v>549.9</v>
      </c>
      <c r="K3" s="38">
        <f>SUM(D3-J3)</f>
        <v>4350.1</v>
      </c>
      <c r="L3" s="38"/>
    </row>
    <row r="4" spans="1:12">
      <c r="A4" s="27">
        <v>2</v>
      </c>
      <c r="B4" s="2" t="s">
        <v>15</v>
      </c>
      <c r="C4" s="2" t="s">
        <v>14</v>
      </c>
      <c r="D4" s="28">
        <v>4700</v>
      </c>
      <c r="E4" s="27">
        <f>VLOOKUP(B4,'[1]2025.3新疆分公司'!$B:$E,4,FALSE)</f>
        <v>4999</v>
      </c>
      <c r="F4" s="27">
        <f>VLOOKUP(B4,'[1]2025.3新疆分公司'!$B:$G,6,FALSE)</f>
        <v>399.92</v>
      </c>
      <c r="G4" s="27">
        <f>VLOOKUP(B4,'[1]2025.3新疆分公司'!$B:$J,9,FALSE)</f>
        <v>25</v>
      </c>
      <c r="H4" s="27">
        <f>VLOOKUP(B4,'[1]2025.3新疆分公司'!$B:$L,11,FALSE)</f>
        <v>99.98</v>
      </c>
      <c r="I4" s="27">
        <f>VLOOKUP(B4,'[1]2025.3新疆分公司'!$B:$N,13,FALSE)</f>
        <v>25</v>
      </c>
      <c r="J4" s="27">
        <f t="shared" ref="J4:J9" si="0">SUM(F4:I4)</f>
        <v>549.9</v>
      </c>
      <c r="K4" s="38">
        <f t="shared" ref="K4:K9" si="1">SUM(D4-J4)</f>
        <v>4150.1</v>
      </c>
      <c r="L4" s="38"/>
    </row>
    <row r="5" spans="1:12">
      <c r="A5" s="27">
        <v>3</v>
      </c>
      <c r="B5" s="2" t="s">
        <v>16</v>
      </c>
      <c r="C5" s="2" t="s">
        <v>17</v>
      </c>
      <c r="D5" s="28">
        <v>4500</v>
      </c>
      <c r="E5" s="27">
        <f>VLOOKUP(B5,'[1]2025.3新疆分公司'!$B:$E,4,FALSE)</f>
        <v>4999</v>
      </c>
      <c r="F5" s="27">
        <f>VLOOKUP(B5,'[1]2025.3新疆分公司'!$B:$G,6,FALSE)</f>
        <v>399.92</v>
      </c>
      <c r="G5" s="27">
        <f>VLOOKUP(B5,'[1]2025.3新疆分公司'!$B:$J,9,FALSE)</f>
        <v>25</v>
      </c>
      <c r="H5" s="27">
        <f>VLOOKUP(B5,'[1]2025.3新疆分公司'!$B:$L,11,FALSE)</f>
        <v>99.98</v>
      </c>
      <c r="I5" s="27">
        <f>VLOOKUP(B5,'[1]2025.3新疆分公司'!$B:$N,13,FALSE)</f>
        <v>25</v>
      </c>
      <c r="J5" s="27">
        <f t="shared" si="0"/>
        <v>549.9</v>
      </c>
      <c r="K5" s="38">
        <f t="shared" si="1"/>
        <v>3950.1</v>
      </c>
      <c r="L5" s="38"/>
    </row>
    <row r="6" spans="1:12">
      <c r="A6" s="27">
        <v>4</v>
      </c>
      <c r="B6" s="3" t="s">
        <v>18</v>
      </c>
      <c r="C6" s="2" t="s">
        <v>17</v>
      </c>
      <c r="D6" s="28">
        <v>4300</v>
      </c>
      <c r="E6" s="27">
        <f>VLOOKUP(B6,'[1]2025.3新疆分公司'!$B:$E,4,FALSE)</f>
        <v>4999</v>
      </c>
      <c r="F6" s="27">
        <f>VLOOKUP(B6,'[1]2025.3新疆分公司'!$B:$G,6,FALSE)</f>
        <v>399.92</v>
      </c>
      <c r="G6" s="27">
        <f>VLOOKUP(B6,'[1]2025.3新疆分公司'!$B:$J,9,FALSE)</f>
        <v>25</v>
      </c>
      <c r="H6" s="27">
        <f>VLOOKUP(B6,'[1]2025.3新疆分公司'!$B:$L,11,FALSE)</f>
        <v>99.98</v>
      </c>
      <c r="I6" s="27">
        <f>VLOOKUP(B6,'[1]2025.3新疆分公司'!$B:$N,13,FALSE)</f>
        <v>25</v>
      </c>
      <c r="J6" s="27">
        <f t="shared" si="0"/>
        <v>549.9</v>
      </c>
      <c r="K6" s="38">
        <f t="shared" si="1"/>
        <v>3750.1</v>
      </c>
      <c r="L6" s="38"/>
    </row>
    <row r="7" spans="1:12">
      <c r="A7" s="27">
        <v>5</v>
      </c>
      <c r="B7" s="5" t="s">
        <v>19</v>
      </c>
      <c r="C7" s="6" t="s">
        <v>20</v>
      </c>
      <c r="D7" s="28">
        <v>3200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f t="shared" si="0"/>
        <v>0</v>
      </c>
      <c r="K7" s="38">
        <f t="shared" si="1"/>
        <v>3200</v>
      </c>
      <c r="L7" s="38"/>
    </row>
    <row r="8" spans="1:12">
      <c r="A8" s="27">
        <v>6</v>
      </c>
      <c r="B8" s="7" t="s">
        <v>21</v>
      </c>
      <c r="C8" s="2" t="s">
        <v>22</v>
      </c>
      <c r="D8" s="28">
        <v>4000</v>
      </c>
      <c r="E8" s="27">
        <f>VLOOKUP(B8,'[1]2025.3新疆分公司'!$B:$E,4,FALSE)</f>
        <v>4999</v>
      </c>
      <c r="F8" s="27">
        <f>VLOOKUP(B8,'[1]2025.3新疆分公司'!$B:$G,6,FALSE)</f>
        <v>399.92</v>
      </c>
      <c r="G8" s="27">
        <f>VLOOKUP(B8,'[1]2025.3新疆分公司'!$B:$J,9,FALSE)</f>
        <v>25</v>
      </c>
      <c r="H8" s="27">
        <f>VLOOKUP(B8,'[1]2025.3新疆分公司'!$B:$L,11,FALSE)</f>
        <v>99.98</v>
      </c>
      <c r="I8" s="27">
        <f>VLOOKUP(B8,'[1]2025.3新疆分公司'!$B:$N,13,FALSE)</f>
        <v>25</v>
      </c>
      <c r="J8" s="27">
        <f t="shared" si="0"/>
        <v>549.9</v>
      </c>
      <c r="K8" s="38">
        <f t="shared" si="1"/>
        <v>3450.1</v>
      </c>
      <c r="L8" s="38"/>
    </row>
    <row r="9" spans="1:12">
      <c r="A9" s="27">
        <v>7</v>
      </c>
      <c r="B9" s="9" t="s">
        <v>23</v>
      </c>
      <c r="C9" s="9" t="s">
        <v>24</v>
      </c>
      <c r="D9" s="28">
        <v>3900</v>
      </c>
      <c r="E9" s="27">
        <f>VLOOKUP(B9,'[1]2025.3新疆分公司'!$B:$E,4,FALSE)</f>
        <v>4999</v>
      </c>
      <c r="F9" s="27">
        <f>VLOOKUP(B9,'[1]2025.3新疆分公司'!$B:$G,6,FALSE)</f>
        <v>399.92</v>
      </c>
      <c r="G9" s="27">
        <f>VLOOKUP(B9,'[1]2025.3新疆分公司'!$B:$J,9,FALSE)</f>
        <v>25</v>
      </c>
      <c r="H9" s="27">
        <f>VLOOKUP(B9,'[1]2025.3新疆分公司'!$B:$L,11,FALSE)</f>
        <v>99.98</v>
      </c>
      <c r="I9" s="27">
        <f>VLOOKUP(B9,'[1]2025.3新疆分公司'!$B:$N,13,FALSE)</f>
        <v>25</v>
      </c>
      <c r="J9" s="27">
        <f t="shared" si="0"/>
        <v>549.9</v>
      </c>
      <c r="K9" s="38">
        <f t="shared" si="1"/>
        <v>3350.1</v>
      </c>
      <c r="L9" s="38"/>
    </row>
    <row r="10" ht="22" customHeight="1" spans="1:12">
      <c r="A10" s="37" t="s">
        <v>25</v>
      </c>
      <c r="B10" s="37"/>
      <c r="C10" s="37"/>
      <c r="D10" s="37">
        <f>SUM(D3:D9)</f>
        <v>29500</v>
      </c>
      <c r="E10" s="37">
        <f t="shared" ref="E10:K10" si="2">SUM(E3:E9)</f>
        <v>29994</v>
      </c>
      <c r="F10" s="37">
        <f t="shared" si="2"/>
        <v>2399.52</v>
      </c>
      <c r="G10" s="37">
        <f t="shared" si="2"/>
        <v>150</v>
      </c>
      <c r="H10" s="37">
        <f t="shared" si="2"/>
        <v>599.88</v>
      </c>
      <c r="I10" s="37">
        <f t="shared" si="2"/>
        <v>150</v>
      </c>
      <c r="J10" s="37">
        <f t="shared" si="2"/>
        <v>3299.4</v>
      </c>
      <c r="K10" s="37">
        <f t="shared" si="2"/>
        <v>26200.6</v>
      </c>
      <c r="L10" s="38"/>
    </row>
  </sheetData>
  <mergeCells count="2">
    <mergeCell ref="A1:L1"/>
    <mergeCell ref="A10:C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D10" sqref="D10"/>
    </sheetView>
  </sheetViews>
  <sheetFormatPr defaultColWidth="8.72727272727273" defaultRowHeight="14"/>
  <cols>
    <col min="2" max="2" width="16.7272727272727" customWidth="1"/>
    <col min="3" max="3" width="11" customWidth="1"/>
    <col min="14" max="14" width="9.54545454545454"/>
  </cols>
  <sheetData>
    <row r="1" ht="21" spans="1:15">
      <c r="A1" s="18" t="s">
        <v>26</v>
      </c>
      <c r="B1" s="19"/>
      <c r="C1" s="20"/>
      <c r="D1" s="21"/>
      <c r="E1" s="21"/>
      <c r="F1" s="21"/>
      <c r="G1" s="21"/>
      <c r="H1" s="21"/>
      <c r="I1" s="21"/>
      <c r="J1" s="21"/>
      <c r="K1" s="21"/>
      <c r="L1" s="21"/>
      <c r="M1" s="32"/>
      <c r="N1" s="32"/>
      <c r="O1" s="21"/>
    </row>
    <row r="2" ht="60" spans="1:15">
      <c r="A2" s="22" t="s">
        <v>1</v>
      </c>
      <c r="B2" s="23" t="s">
        <v>2</v>
      </c>
      <c r="C2" s="24" t="s">
        <v>3</v>
      </c>
      <c r="D2" s="22" t="s">
        <v>4</v>
      </c>
      <c r="E2" s="25" t="s">
        <v>5</v>
      </c>
      <c r="F2" s="26" t="s">
        <v>27</v>
      </c>
      <c r="G2" s="26" t="s">
        <v>28</v>
      </c>
      <c r="H2" s="26" t="s">
        <v>29</v>
      </c>
      <c r="I2" s="33" t="s">
        <v>30</v>
      </c>
      <c r="J2" s="26" t="s">
        <v>31</v>
      </c>
      <c r="K2" s="34" t="s">
        <v>32</v>
      </c>
      <c r="L2" s="34" t="s">
        <v>33</v>
      </c>
      <c r="M2" s="26" t="s">
        <v>34</v>
      </c>
      <c r="N2" s="34" t="s">
        <v>11</v>
      </c>
      <c r="O2" s="35" t="s">
        <v>12</v>
      </c>
    </row>
    <row r="3" ht="15" spans="1:15">
      <c r="A3" s="27">
        <v>1</v>
      </c>
      <c r="B3" s="2" t="s">
        <v>13</v>
      </c>
      <c r="C3" s="2" t="s">
        <v>14</v>
      </c>
      <c r="D3" s="28">
        <v>4900</v>
      </c>
      <c r="E3" s="27">
        <v>4999</v>
      </c>
      <c r="F3" s="29">
        <v>799.84</v>
      </c>
      <c r="G3" s="29">
        <v>25</v>
      </c>
      <c r="H3" s="29">
        <v>64.99</v>
      </c>
      <c r="I3" s="29">
        <v>484.9</v>
      </c>
      <c r="J3" s="29">
        <v>5</v>
      </c>
      <c r="K3" s="27">
        <f>SUM(F3:J3)</f>
        <v>1379.73</v>
      </c>
      <c r="L3" s="27">
        <v>88</v>
      </c>
      <c r="M3" s="27">
        <v>30</v>
      </c>
      <c r="N3" s="27">
        <f>D3+K3+L3+M3</f>
        <v>6397.73</v>
      </c>
      <c r="O3" s="27"/>
    </row>
    <row r="4" ht="15" spans="1:15">
      <c r="A4" s="27">
        <v>2</v>
      </c>
      <c r="B4" s="2" t="s">
        <v>15</v>
      </c>
      <c r="C4" s="2" t="s">
        <v>14</v>
      </c>
      <c r="D4" s="28">
        <v>4700</v>
      </c>
      <c r="E4" s="27">
        <v>4999</v>
      </c>
      <c r="F4" s="29">
        <v>799.84</v>
      </c>
      <c r="G4" s="29">
        <v>25</v>
      </c>
      <c r="H4" s="29">
        <v>64.99</v>
      </c>
      <c r="I4" s="29">
        <v>484.9</v>
      </c>
      <c r="J4" s="29">
        <v>5</v>
      </c>
      <c r="K4" s="27">
        <f t="shared" ref="K4:K9" si="0">SUM(F4:J4)</f>
        <v>1379.73</v>
      </c>
      <c r="L4" s="27">
        <v>88</v>
      </c>
      <c r="M4" s="27">
        <v>30</v>
      </c>
      <c r="N4" s="27">
        <f t="shared" ref="N4:N9" si="1">D4+K4+L4+M4</f>
        <v>6197.73</v>
      </c>
      <c r="O4" s="27"/>
    </row>
    <row r="5" ht="15" spans="1:15">
      <c r="A5" s="27">
        <v>3</v>
      </c>
      <c r="B5" s="2" t="s">
        <v>16</v>
      </c>
      <c r="C5" s="2" t="s">
        <v>17</v>
      </c>
      <c r="D5" s="28">
        <v>4500</v>
      </c>
      <c r="E5" s="27">
        <v>4999</v>
      </c>
      <c r="F5" s="29">
        <v>799.84</v>
      </c>
      <c r="G5" s="29">
        <v>25</v>
      </c>
      <c r="H5" s="29">
        <v>64.99</v>
      </c>
      <c r="I5" s="29">
        <v>484.9</v>
      </c>
      <c r="J5" s="29">
        <v>5</v>
      </c>
      <c r="K5" s="27">
        <f t="shared" si="0"/>
        <v>1379.73</v>
      </c>
      <c r="L5" s="27">
        <v>88</v>
      </c>
      <c r="M5" s="27">
        <v>30</v>
      </c>
      <c r="N5" s="27">
        <f t="shared" si="1"/>
        <v>5997.73</v>
      </c>
      <c r="O5" s="27"/>
    </row>
    <row r="6" ht="15" spans="1:15">
      <c r="A6" s="27">
        <v>4</v>
      </c>
      <c r="B6" s="3" t="s">
        <v>18</v>
      </c>
      <c r="C6" s="2" t="s">
        <v>17</v>
      </c>
      <c r="D6" s="28">
        <v>4300</v>
      </c>
      <c r="E6" s="27">
        <v>4999</v>
      </c>
      <c r="F6" s="29">
        <v>799.84</v>
      </c>
      <c r="G6" s="29">
        <v>25</v>
      </c>
      <c r="H6" s="29">
        <v>64.99</v>
      </c>
      <c r="I6" s="29">
        <v>484.9</v>
      </c>
      <c r="J6" s="29">
        <v>5</v>
      </c>
      <c r="K6" s="27">
        <f t="shared" si="0"/>
        <v>1379.73</v>
      </c>
      <c r="L6" s="27">
        <v>88</v>
      </c>
      <c r="M6" s="27">
        <v>30</v>
      </c>
      <c r="N6" s="27">
        <f t="shared" si="1"/>
        <v>5797.73</v>
      </c>
      <c r="O6" s="27"/>
    </row>
    <row r="7" spans="1:15">
      <c r="A7" s="27">
        <v>5</v>
      </c>
      <c r="B7" s="5" t="s">
        <v>19</v>
      </c>
      <c r="C7" s="6" t="s">
        <v>20</v>
      </c>
      <c r="D7" s="28">
        <v>3200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f t="shared" si="0"/>
        <v>0</v>
      </c>
      <c r="L7" s="27">
        <v>88</v>
      </c>
      <c r="M7" s="27">
        <v>30</v>
      </c>
      <c r="N7" s="27">
        <f t="shared" si="1"/>
        <v>3318</v>
      </c>
      <c r="O7" s="27"/>
    </row>
    <row r="8" ht="15" spans="1:15">
      <c r="A8" s="27">
        <v>6</v>
      </c>
      <c r="B8" s="7" t="s">
        <v>21</v>
      </c>
      <c r="C8" s="2" t="s">
        <v>22</v>
      </c>
      <c r="D8" s="28">
        <v>4000</v>
      </c>
      <c r="E8" s="27">
        <v>4999</v>
      </c>
      <c r="F8" s="29">
        <v>799.84</v>
      </c>
      <c r="G8" s="29">
        <v>25</v>
      </c>
      <c r="H8" s="29">
        <v>64.99</v>
      </c>
      <c r="I8" s="29">
        <v>484.9</v>
      </c>
      <c r="J8" s="29">
        <v>5</v>
      </c>
      <c r="K8" s="27">
        <f t="shared" si="0"/>
        <v>1379.73</v>
      </c>
      <c r="L8" s="27">
        <v>88</v>
      </c>
      <c r="M8" s="27">
        <v>30</v>
      </c>
      <c r="N8" s="27">
        <f t="shared" si="1"/>
        <v>5497.73</v>
      </c>
      <c r="O8" s="27"/>
    </row>
    <row r="9" ht="15" spans="1:15">
      <c r="A9" s="27">
        <v>7</v>
      </c>
      <c r="B9" s="9" t="s">
        <v>23</v>
      </c>
      <c r="C9" s="9" t="s">
        <v>24</v>
      </c>
      <c r="D9" s="28">
        <v>3900</v>
      </c>
      <c r="E9" s="27">
        <v>4999</v>
      </c>
      <c r="F9" s="29">
        <v>799.84</v>
      </c>
      <c r="G9" s="29">
        <v>25</v>
      </c>
      <c r="H9" s="29">
        <v>64.99</v>
      </c>
      <c r="I9" s="29">
        <v>484.9</v>
      </c>
      <c r="J9" s="29">
        <v>5</v>
      </c>
      <c r="K9" s="27">
        <f t="shared" si="0"/>
        <v>1379.73</v>
      </c>
      <c r="L9" s="27">
        <v>88</v>
      </c>
      <c r="M9" s="27">
        <v>30</v>
      </c>
      <c r="N9" s="27">
        <f t="shared" si="1"/>
        <v>5397.73</v>
      </c>
      <c r="O9" s="27"/>
    </row>
    <row r="10" ht="20" customHeight="1" spans="1:15">
      <c r="A10" s="30" t="s">
        <v>25</v>
      </c>
      <c r="B10" s="30"/>
      <c r="C10" s="30"/>
      <c r="D10" s="31">
        <f>SUM(D3:D9)</f>
        <v>29500</v>
      </c>
      <c r="E10" s="31">
        <f t="shared" ref="E10:N10" si="2">SUM(E3:E9)</f>
        <v>29994</v>
      </c>
      <c r="F10" s="31">
        <f t="shared" si="2"/>
        <v>4799.04</v>
      </c>
      <c r="G10" s="31">
        <f t="shared" si="2"/>
        <v>150</v>
      </c>
      <c r="H10" s="31">
        <f t="shared" si="2"/>
        <v>389.94</v>
      </c>
      <c r="I10" s="31">
        <f t="shared" si="2"/>
        <v>2909.4</v>
      </c>
      <c r="J10" s="31">
        <f t="shared" si="2"/>
        <v>30</v>
      </c>
      <c r="K10" s="31">
        <f t="shared" si="2"/>
        <v>8278.38</v>
      </c>
      <c r="L10" s="31">
        <f t="shared" si="2"/>
        <v>616</v>
      </c>
      <c r="M10" s="31">
        <f t="shared" si="2"/>
        <v>210</v>
      </c>
      <c r="N10" s="31">
        <f t="shared" si="2"/>
        <v>38604.38</v>
      </c>
      <c r="O10" s="36"/>
    </row>
  </sheetData>
  <mergeCells count="2">
    <mergeCell ref="A1:O1"/>
    <mergeCell ref="A10:C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F13" sqref="F13"/>
    </sheetView>
  </sheetViews>
  <sheetFormatPr defaultColWidth="8.72727272727273" defaultRowHeight="14"/>
  <cols>
    <col min="1" max="1" width="8.89090909090909"/>
    <col min="2" max="2" width="15.6636363636364" customWidth="1"/>
    <col min="3" max="3" width="14.2181818181818" customWidth="1"/>
    <col min="4" max="4" width="11" customWidth="1"/>
    <col min="5" max="5" width="9.21818181818182" customWidth="1"/>
    <col min="6" max="6" width="10.1090909090909" customWidth="1"/>
    <col min="7" max="9" width="8.89090909090909"/>
    <col min="10" max="10" width="44" customWidth="1"/>
  </cols>
  <sheetData>
    <row r="1" ht="33" customHeight="1" spans="1:1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12</v>
      </c>
    </row>
    <row r="3" spans="1:10">
      <c r="A3" s="2">
        <v>1</v>
      </c>
      <c r="B3" s="2" t="s">
        <v>13</v>
      </c>
      <c r="C3" s="2" t="s">
        <v>14</v>
      </c>
      <c r="D3" s="2">
        <f t="shared" ref="D3:D9" si="0">E3+F3+G3+H3</f>
        <v>4900</v>
      </c>
      <c r="E3" s="2">
        <v>3600</v>
      </c>
      <c r="F3" s="2">
        <v>300</v>
      </c>
      <c r="G3" s="2">
        <v>200</v>
      </c>
      <c r="H3" s="2">
        <v>800</v>
      </c>
      <c r="I3" s="4" t="s">
        <v>43</v>
      </c>
      <c r="J3" s="13" t="s">
        <v>44</v>
      </c>
    </row>
    <row r="4" spans="1:10">
      <c r="A4" s="2">
        <v>2</v>
      </c>
      <c r="B4" s="2" t="s">
        <v>15</v>
      </c>
      <c r="C4" s="2" t="s">
        <v>14</v>
      </c>
      <c r="D4" s="2">
        <f t="shared" si="0"/>
        <v>4700</v>
      </c>
      <c r="E4" s="2">
        <v>3600</v>
      </c>
      <c r="F4" s="2">
        <v>300</v>
      </c>
      <c r="G4" s="2"/>
      <c r="H4" s="2">
        <v>800</v>
      </c>
      <c r="I4" s="4" t="s">
        <v>43</v>
      </c>
      <c r="J4" s="13" t="s">
        <v>45</v>
      </c>
    </row>
    <row r="5" spans="1:10">
      <c r="A5" s="2">
        <v>3</v>
      </c>
      <c r="B5" s="2" t="s">
        <v>16</v>
      </c>
      <c r="C5" s="2" t="s">
        <v>17</v>
      </c>
      <c r="D5" s="2">
        <f t="shared" si="0"/>
        <v>4500</v>
      </c>
      <c r="E5" s="2">
        <v>3600</v>
      </c>
      <c r="F5" s="2">
        <v>300</v>
      </c>
      <c r="G5" s="2"/>
      <c r="H5" s="2">
        <v>600</v>
      </c>
      <c r="I5" s="4" t="s">
        <v>43</v>
      </c>
      <c r="J5" s="14" t="s">
        <v>46</v>
      </c>
    </row>
    <row r="6" spans="1:10">
      <c r="A6" s="2">
        <v>4</v>
      </c>
      <c r="B6" s="3" t="s">
        <v>18</v>
      </c>
      <c r="C6" s="2" t="s">
        <v>17</v>
      </c>
      <c r="D6" s="2">
        <f t="shared" si="0"/>
        <v>4300</v>
      </c>
      <c r="E6" s="4">
        <v>3600</v>
      </c>
      <c r="F6" s="4">
        <v>300</v>
      </c>
      <c r="G6" s="4"/>
      <c r="H6" s="4">
        <v>400</v>
      </c>
      <c r="I6" s="4" t="s">
        <v>43</v>
      </c>
      <c r="J6" s="14" t="s">
        <v>47</v>
      </c>
    </row>
    <row r="7" spans="1:10">
      <c r="A7" s="2">
        <v>5</v>
      </c>
      <c r="B7" s="5" t="s">
        <v>19</v>
      </c>
      <c r="C7" s="6" t="s">
        <v>20</v>
      </c>
      <c r="D7" s="2">
        <f t="shared" si="0"/>
        <v>3200</v>
      </c>
      <c r="E7" s="6">
        <v>2900</v>
      </c>
      <c r="F7" s="6">
        <v>300</v>
      </c>
      <c r="G7" s="6"/>
      <c r="H7" s="6"/>
      <c r="I7" s="6" t="s">
        <v>43</v>
      </c>
      <c r="J7" s="15" t="s">
        <v>48</v>
      </c>
    </row>
    <row r="8" spans="1:10">
      <c r="A8" s="2">
        <v>6</v>
      </c>
      <c r="B8" s="7" t="s">
        <v>21</v>
      </c>
      <c r="C8" s="2" t="s">
        <v>22</v>
      </c>
      <c r="D8" s="2">
        <f t="shared" si="0"/>
        <v>4000</v>
      </c>
      <c r="E8" s="8">
        <v>3700</v>
      </c>
      <c r="F8" s="8">
        <v>300</v>
      </c>
      <c r="G8" s="2"/>
      <c r="H8" s="4"/>
      <c r="I8" s="4" t="s">
        <v>43</v>
      </c>
      <c r="J8" s="14" t="s">
        <v>49</v>
      </c>
    </row>
    <row r="9" spans="1:10">
      <c r="A9" s="9">
        <v>7</v>
      </c>
      <c r="B9" s="9" t="s">
        <v>23</v>
      </c>
      <c r="C9" s="9" t="s">
        <v>24</v>
      </c>
      <c r="D9" s="9">
        <f t="shared" si="0"/>
        <v>3900</v>
      </c>
      <c r="E9" s="10">
        <v>3600</v>
      </c>
      <c r="F9" s="10">
        <v>300</v>
      </c>
      <c r="G9" s="9"/>
      <c r="H9" s="9"/>
      <c r="I9" s="9" t="s">
        <v>43</v>
      </c>
      <c r="J9" s="16"/>
    </row>
    <row r="10" ht="15" spans="1:10">
      <c r="A10" s="11" t="s">
        <v>50</v>
      </c>
      <c r="B10" s="12"/>
      <c r="C10" s="2"/>
      <c r="D10" s="2">
        <f t="shared" ref="D10:H10" si="1">SUM(D3:D9)</f>
        <v>29500</v>
      </c>
      <c r="E10" s="2">
        <f t="shared" si="1"/>
        <v>24600</v>
      </c>
      <c r="F10" s="2">
        <f t="shared" si="1"/>
        <v>2100</v>
      </c>
      <c r="G10" s="2">
        <f t="shared" si="1"/>
        <v>200</v>
      </c>
      <c r="H10" s="2">
        <f t="shared" si="1"/>
        <v>2600</v>
      </c>
      <c r="I10" s="2"/>
      <c r="J10" s="17"/>
    </row>
  </sheetData>
  <mergeCells count="2">
    <mergeCell ref="A1:J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3月工资发放表</vt:lpstr>
      <vt:lpstr>3月工资结算表</vt:lpstr>
      <vt:lpstr>原工资表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2025-04-01T08:11:00Z</dcterms:created>
  <dcterms:modified xsi:type="dcterms:W3CDTF">2025-04-03T03:52:30Z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8BF9382701DC4C6CB7A0EAFB1428CA00_13</vt:lpwstr>
  </property>
  <property fmtid="{D5CDD505-2E9C-101B-9397-08002B2CF9AE}" pid="3" name="KSOProductBuildVer">
    <vt:lpwstr>2052-12.1.0.16120</vt:lpwstr>
  </property>
</Properties>
</file>