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/>
  </bookViews>
  <sheets>
    <sheet name="2025年3月工资结算表" sheetId="4" r:id="rId1"/>
    <sheet name="2025年3月工资发放表" sheetId="5" r:id="rId2"/>
    <sheet name="原始工资表" sheetId="1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<sst xmlns="http://schemas.openxmlformats.org/spreadsheetml/2006/main" count="271" uniqueCount="65">
  <si>
    <t>2025年3月份学生社区管理服务中心劳务派遣费用结算表（1值班员）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</si>
  <si>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</si>
  <si>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</si>
  <si>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</si>
  <si>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</si>
  <si>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</si>
  <si>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</si>
  <si>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</si>
  <si>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</si>
  <si>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</si>
  <si>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</si>
  <si>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</si>
  <si>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</si>
  <si>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1-3月季度管理费</t>
  </si>
  <si>
    <t>结算合计金额</t>
  </si>
  <si>
    <t>备注</t>
  </si>
  <si>
    <t>王建芳</t>
  </si>
  <si>
    <t>值班员</t>
  </si>
  <si>
    <t>郑可新</t>
  </si>
  <si>
    <t>曹秀红</t>
  </si>
  <si>
    <t>张春芳</t>
  </si>
  <si>
    <t>张素枝</t>
  </si>
  <si>
    <t>王红</t>
  </si>
  <si>
    <t>段春玲</t>
  </si>
  <si>
    <t>王雅玲</t>
  </si>
  <si>
    <t>贾绍辉</t>
  </si>
  <si>
    <t>阿达来提·阿布都克力木</t>
  </si>
  <si>
    <t>寿娟</t>
  </si>
  <si>
    <t>蔺金萍</t>
  </si>
  <si>
    <t>王婷</t>
  </si>
  <si>
    <t>尚春燕</t>
  </si>
  <si>
    <t>小计</t>
  </si>
  <si>
    <t>2025年3月份学生社区管理服务中心劳务派遣费用结算表（2保洁员）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</si>
  <si>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</si>
  <si>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</si>
  <si>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</si>
  <si>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</si>
  <si>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</si>
  <si>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</si>
  <si>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</si>
  <si>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</si>
  <si>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</si>
  <si>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</si>
  <si>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</si>
  <si>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</si>
  <si>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</si>
  <si>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</si>
  <si>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2025年3月份学生社区管理服务中心劳务派遣人员考核说明表（1值班员）</t>
  </si>
  <si>
    <t>个人养老</t>
  </si>
  <si>
    <t>个人失业</t>
  </si>
  <si>
    <t>个人基本医疗</t>
  </si>
  <si>
    <t>个人大额医疗费</t>
  </si>
  <si>
    <t>个人社保合计金额</t>
  </si>
  <si>
    <t>贾邵辉</t>
  </si>
  <si>
    <t>2025年3月份学生社区管理服务中心劳务派遣人员考核说明表（2保洁员）</t>
  </si>
  <si>
    <t>楚云枝</t>
  </si>
  <si>
    <t>基本工资</t>
  </si>
  <si>
    <t>绩效工资</t>
  </si>
  <si>
    <t>带班费</t>
  </si>
  <si>
    <t>其他费用</t>
  </si>
  <si>
    <t>绩效考核</t>
  </si>
  <si>
    <t>合格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</si>
  <si>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</si>
  <si>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</si>
  <si>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张素枝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</si>
</sst>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9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6680;&#31639;\2025.2&#26032;&#30086;&#20998;&#20844;&#21496;&#20445;&#38505;&#21488;&#36134;z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3&#26032;&#30086;&#20998;&#20844;&#21496;&#20445;&#38505;&#21488;&#36134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</row>
        <row r="41">
          <cell r="B41" t="str">
            <v>哈提曼·努尔</v>
          </cell>
          <cell r="C41" t="str">
            <v>650121196508080829</v>
          </cell>
          <cell r="D41" t="str">
            <v>工程学院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</row>
        <row r="42">
          <cell r="B42" t="str">
            <v>韩巧字</v>
          </cell>
          <cell r="C42" t="str">
            <v>410526196703245843</v>
          </cell>
          <cell r="D42" t="str">
            <v>工程学院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</row>
        <row r="43">
          <cell r="B43" t="str">
            <v>何安存</v>
          </cell>
          <cell r="C43" t="str">
            <v>650101197409100213</v>
          </cell>
          <cell r="D43" t="str">
            <v>工程学院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</row>
        <row r="44">
          <cell r="B44" t="str">
            <v>衡小利</v>
          </cell>
          <cell r="C44" t="str">
            <v>622825196811110621</v>
          </cell>
          <cell r="D44" t="str">
            <v>工程学院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</row>
        <row r="45">
          <cell r="B45" t="str">
            <v>黄昌海</v>
          </cell>
          <cell r="C45" t="str">
            <v>513030196908281315</v>
          </cell>
          <cell r="D45" t="str">
            <v>工程学院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</row>
        <row r="46">
          <cell r="B46" t="str">
            <v>黄铁林</v>
          </cell>
          <cell r="C46" t="str">
            <v>411022196702235414</v>
          </cell>
          <cell r="D46" t="str">
            <v>工程学院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</row>
        <row r="47">
          <cell r="B47" t="str">
            <v>吉秀霞</v>
          </cell>
          <cell r="C47" t="str">
            <v>412327197003268421</v>
          </cell>
          <cell r="D47" t="str">
            <v>工程学院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</row>
        <row r="48">
          <cell r="B48" t="str">
            <v>贾成红</v>
          </cell>
          <cell r="C48" t="str">
            <v>511027196701241631</v>
          </cell>
          <cell r="D48" t="str">
            <v>工程学院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</row>
        <row r="49">
          <cell r="B49" t="str">
            <v>蒋国锁</v>
          </cell>
          <cell r="C49" t="str">
            <v>412902196507061759</v>
          </cell>
          <cell r="D49" t="str">
            <v>工程学院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</row>
        <row r="50">
          <cell r="B50" t="str">
            <v>蒋利萍</v>
          </cell>
          <cell r="C50" t="str">
            <v>510902197606043843</v>
          </cell>
          <cell r="D50" t="str">
            <v>工程学院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</row>
        <row r="51">
          <cell r="B51" t="str">
            <v>卡地尔·热依木</v>
          </cell>
          <cell r="C51" t="str">
            <v>653130198105112011</v>
          </cell>
          <cell r="D51" t="str">
            <v>工程学院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</row>
        <row r="52">
          <cell r="B52" t="str">
            <v>凯塞尔·克依木</v>
          </cell>
          <cell r="C52" t="str">
            <v>652822197006100018</v>
          </cell>
          <cell r="D52" t="str">
            <v>工程学院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</row>
        <row r="53">
          <cell r="B53" t="str">
            <v>库尔班·买合木提</v>
          </cell>
          <cell r="C53" t="str">
            <v>65292319750510279X</v>
          </cell>
          <cell r="D53" t="str">
            <v>工程学院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</row>
        <row r="54">
          <cell r="B54" t="str">
            <v>库进年</v>
          </cell>
          <cell r="C54" t="str">
            <v>622825196811110656</v>
          </cell>
          <cell r="D54" t="str">
            <v>工程学院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</row>
        <row r="55">
          <cell r="B55" t="str">
            <v>库力木汗·沙恒别克</v>
          </cell>
          <cell r="C55" t="str">
            <v>650104198101171625</v>
          </cell>
          <cell r="D55" t="str">
            <v>工程学院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</row>
        <row r="56">
          <cell r="B56" t="str">
            <v>拉依汗·沙合都拉</v>
          </cell>
          <cell r="C56" t="str">
            <v>65012119731201244X</v>
          </cell>
          <cell r="D56" t="str">
            <v>36中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</row>
        <row r="57">
          <cell r="B57" t="str">
            <v>雷健</v>
          </cell>
          <cell r="C57" t="str">
            <v>650105198112031317</v>
          </cell>
          <cell r="D57" t="str">
            <v>工程学院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</row>
        <row r="58">
          <cell r="B58" t="str">
            <v>雷金红</v>
          </cell>
          <cell r="C58" t="str">
            <v>622722197206194644</v>
          </cell>
          <cell r="D58" t="str">
            <v>工程学院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</row>
        <row r="59">
          <cell r="B59" t="str">
            <v>雷元梅</v>
          </cell>
          <cell r="C59" t="str">
            <v>622722197012074628</v>
          </cell>
          <cell r="D59" t="str">
            <v>工程学院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</row>
        <row r="60">
          <cell r="B60" t="str">
            <v>李爱君</v>
          </cell>
          <cell r="C60" t="str">
            <v>412721196909121062</v>
          </cell>
          <cell r="D60" t="str">
            <v>工程学院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</row>
        <row r="61">
          <cell r="B61" t="str">
            <v>李林霞</v>
          </cell>
          <cell r="C61" t="str">
            <v>620522197008144467</v>
          </cell>
          <cell r="D61" t="str">
            <v>工程学院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</row>
        <row r="62">
          <cell r="B62" t="str">
            <v>林蔚泽</v>
          </cell>
          <cell r="C62" t="str">
            <v>650104199705263314</v>
          </cell>
          <cell r="D62" t="str">
            <v>工程学院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</row>
        <row r="63">
          <cell r="B63" t="str">
            <v>刘爱红</v>
          </cell>
          <cell r="C63" t="str">
            <v>372923196912014728</v>
          </cell>
          <cell r="D63" t="str">
            <v>工程学院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</row>
        <row r="64">
          <cell r="B64" t="str">
            <v>刘爱兰</v>
          </cell>
          <cell r="C64" t="str">
            <v>620503197112175360</v>
          </cell>
          <cell r="D64" t="str">
            <v>工程学院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</row>
        <row r="65">
          <cell r="B65" t="str">
            <v>刘桂萍</v>
          </cell>
          <cell r="C65" t="str">
            <v>622201196507115766</v>
          </cell>
          <cell r="D65" t="str">
            <v>工程学院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</row>
        <row r="66">
          <cell r="B66" t="str">
            <v>刘红侠</v>
          </cell>
          <cell r="C66" t="str">
            <v>610322197105053927</v>
          </cell>
          <cell r="D66" t="str">
            <v>工程学院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</row>
        <row r="67">
          <cell r="B67" t="str">
            <v>刘金华</v>
          </cell>
          <cell r="C67" t="str">
            <v>510623197502286846</v>
          </cell>
          <cell r="D67" t="str">
            <v>工程学院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</row>
        <row r="68">
          <cell r="B68" t="str">
            <v>刘小蕾</v>
          </cell>
          <cell r="C68" t="str">
            <v>650105197301241343</v>
          </cell>
          <cell r="D68" t="str">
            <v>工程学院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</row>
        <row r="69">
          <cell r="B69" t="str">
            <v>刘英</v>
          </cell>
          <cell r="C69" t="str">
            <v>513028197507161681</v>
          </cell>
          <cell r="D69" t="str">
            <v>工程学院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</row>
        <row r="70">
          <cell r="B70" t="str">
            <v>鲁永红</v>
          </cell>
          <cell r="C70" t="str">
            <v>62272219710808461X</v>
          </cell>
          <cell r="D70" t="str">
            <v>工程学院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</row>
        <row r="71">
          <cell r="B71" t="str">
            <v>罗星碧</v>
          </cell>
          <cell r="C71" t="str">
            <v>513723197103207141</v>
          </cell>
          <cell r="D71" t="str">
            <v>工程学院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</row>
        <row r="72">
          <cell r="B72" t="str">
            <v>罗银春</v>
          </cell>
          <cell r="C72" t="str">
            <v>513723197210190154</v>
          </cell>
          <cell r="D72" t="str">
            <v>工程学院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</row>
        <row r="73">
          <cell r="B73" t="str">
            <v>马彩云</v>
          </cell>
          <cell r="C73" t="str">
            <v>622322199504011428</v>
          </cell>
          <cell r="D73" t="str">
            <v>工程学院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</row>
        <row r="74">
          <cell r="B74" t="str">
            <v>马纪</v>
          </cell>
          <cell r="C74" t="str">
            <v>652122199402164225</v>
          </cell>
          <cell r="D74" t="str">
            <v>工程学院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</row>
        <row r="75">
          <cell r="B75" t="str">
            <v>马绍力</v>
          </cell>
          <cell r="C75" t="str">
            <v>650103197503062818</v>
          </cell>
          <cell r="D75" t="str">
            <v>工程学院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</row>
        <row r="76">
          <cell r="B76" t="str">
            <v>马四红</v>
          </cell>
          <cell r="C76" t="str">
            <v>652122198110304228</v>
          </cell>
          <cell r="D76" t="str">
            <v>工程学院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</row>
        <row r="77">
          <cell r="B77" t="str">
            <v>马英</v>
          </cell>
          <cell r="C77" t="str">
            <v>652423197302011778</v>
          </cell>
          <cell r="D77" t="str">
            <v>工程学院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</row>
        <row r="78">
          <cell r="B78" t="str">
            <v>马英婷</v>
          </cell>
          <cell r="C78" t="str">
            <v>342123199207273921</v>
          </cell>
          <cell r="D78" t="str">
            <v>工程学院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</row>
        <row r="79">
          <cell r="B79" t="str">
            <v>买来木·阿不都克力木</v>
          </cell>
          <cell r="C79" t="str">
            <v>653130197105102820</v>
          </cell>
          <cell r="D79" t="str">
            <v>工程学院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</row>
        <row r="80">
          <cell r="B80" t="str">
            <v>买买提·吾甫尔</v>
          </cell>
          <cell r="C80" t="str">
            <v>652123197104152039</v>
          </cell>
          <cell r="D80" t="str">
            <v>工程学院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</row>
        <row r="81">
          <cell r="B81" t="str">
            <v>麦麦提克力木·巴克</v>
          </cell>
          <cell r="C81" t="str">
            <v>653101197802160039</v>
          </cell>
          <cell r="D81" t="str">
            <v>工程学院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</row>
        <row r="82">
          <cell r="B82" t="str">
            <v>米热古丽·阿不都热合买提</v>
          </cell>
          <cell r="C82" t="str">
            <v>650102196901053326</v>
          </cell>
          <cell r="D82" t="str">
            <v>工程学院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</row>
        <row r="83">
          <cell r="B83" t="str">
            <v>尼牙孜·吾守尔</v>
          </cell>
          <cell r="C83" t="str">
            <v>652122196709151417</v>
          </cell>
          <cell r="D83" t="str">
            <v>工程学院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</row>
        <row r="84">
          <cell r="B84" t="str">
            <v>倪登龙</v>
          </cell>
          <cell r="C84" t="str">
            <v>622101197009172310</v>
          </cell>
          <cell r="D84" t="str">
            <v>工程学院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</row>
        <row r="85">
          <cell r="B85" t="str">
            <v>努尔卡马尔·加哈亚</v>
          </cell>
          <cell r="C85" t="str">
            <v>65012119711115242X</v>
          </cell>
          <cell r="D85" t="str">
            <v>工程学院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</row>
        <row r="86">
          <cell r="B86" t="str">
            <v>努尔曼古丽·克热木</v>
          </cell>
          <cell r="C86" t="str">
            <v>652923198207303387</v>
          </cell>
          <cell r="D86" t="str">
            <v>工程学院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</row>
        <row r="87">
          <cell r="B87" t="str">
            <v>帕提古丽·艾拜都拉</v>
          </cell>
          <cell r="C87" t="str">
            <v>650105198004031328</v>
          </cell>
          <cell r="D87" t="str">
            <v>工程学院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</row>
        <row r="88">
          <cell r="B88" t="str">
            <v>帕提古丽·吾守尔</v>
          </cell>
          <cell r="C88" t="str">
            <v>652201197003033249</v>
          </cell>
          <cell r="D88" t="str">
            <v>工程学院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</row>
        <row r="89">
          <cell r="B89" t="str">
            <v>彭良辉</v>
          </cell>
          <cell r="C89" t="str">
            <v>622323196703103117</v>
          </cell>
          <cell r="D89" t="str">
            <v>工程学院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</row>
        <row r="90">
          <cell r="B90" t="str">
            <v>蒲勇</v>
          </cell>
          <cell r="C90" t="str">
            <v>652101196709070711</v>
          </cell>
          <cell r="D90" t="str">
            <v>工程学院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</row>
        <row r="91">
          <cell r="B91" t="str">
            <v>热依马洪·麦麦提</v>
          </cell>
          <cell r="C91" t="str">
            <v>653123198609101558</v>
          </cell>
          <cell r="D91" t="str">
            <v>工程学院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</row>
        <row r="92">
          <cell r="B92" t="str">
            <v>肉孜·吐尔地</v>
          </cell>
          <cell r="C92" t="str">
            <v>65292319700717263X</v>
          </cell>
          <cell r="D92" t="str">
            <v>工程学院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</row>
        <row r="93">
          <cell r="B93" t="str">
            <v>茹鲜古丽·拜合提</v>
          </cell>
          <cell r="C93" t="str">
            <v>653123197505060080</v>
          </cell>
          <cell r="D93" t="str">
            <v>工程学院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</row>
        <row r="94">
          <cell r="B94" t="str">
            <v>沙热汗·阿布都热西提</v>
          </cell>
          <cell r="C94" t="str">
            <v>652701197501101563</v>
          </cell>
          <cell r="D94" t="str">
            <v>工程学院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</row>
        <row r="95">
          <cell r="B95" t="str">
            <v>石科燕</v>
          </cell>
          <cell r="C95" t="str">
            <v>65230119720715534X</v>
          </cell>
          <cell r="D95" t="str">
            <v>工程学院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</row>
        <row r="96">
          <cell r="B96" t="str">
            <v>孙亮</v>
          </cell>
          <cell r="C96" t="str">
            <v>650103197301101815</v>
          </cell>
          <cell r="D96" t="str">
            <v>工程学院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</row>
        <row r="97">
          <cell r="B97" t="str">
            <v>孙敏敏</v>
          </cell>
          <cell r="C97" t="str">
            <v>342222197908154829</v>
          </cell>
          <cell r="D97" t="str">
            <v>工程学院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</row>
        <row r="98">
          <cell r="B98" t="str">
            <v>孙瑛</v>
          </cell>
          <cell r="C98" t="str">
            <v>650102197208051626</v>
          </cell>
          <cell r="D98" t="str">
            <v>工程学院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</row>
        <row r="99">
          <cell r="B99" t="str">
            <v>吐尔迪·阿衣甫</v>
          </cell>
          <cell r="C99" t="str">
            <v>652926197712151710</v>
          </cell>
          <cell r="D99" t="str">
            <v>工程学院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</row>
        <row r="100">
          <cell r="B100" t="str">
            <v>吐尼沙·铁木尔</v>
          </cell>
          <cell r="C100" t="str">
            <v>652122196903131428</v>
          </cell>
          <cell r="D100" t="str">
            <v>工程学院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</row>
        <row r="101">
          <cell r="B101" t="str">
            <v>吐尼沙古丽·努尔</v>
          </cell>
          <cell r="C101" t="str">
            <v>653125197510050824</v>
          </cell>
          <cell r="D101" t="str">
            <v>工程学院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</row>
        <row r="102">
          <cell r="B102" t="str">
            <v>托合提·沙地尔</v>
          </cell>
          <cell r="C102" t="str">
            <v>653126197603062038</v>
          </cell>
          <cell r="D102" t="str">
            <v>工程学院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</row>
        <row r="103">
          <cell r="B103" t="str">
            <v>汪凤喜</v>
          </cell>
          <cell r="C103" t="str">
            <v>654126196506192929</v>
          </cell>
          <cell r="D103" t="str">
            <v>工程学院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</row>
        <row r="104">
          <cell r="B104" t="str">
            <v>王爱菊</v>
          </cell>
          <cell r="C104" t="str">
            <v>372526197009061044</v>
          </cell>
          <cell r="D104" t="str">
            <v>工程学院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</row>
        <row r="105">
          <cell r="B105" t="str">
            <v>王桂梅</v>
          </cell>
          <cell r="C105" t="str">
            <v>341222196701267687</v>
          </cell>
          <cell r="D105" t="str">
            <v>工程学院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</row>
        <row r="106">
          <cell r="B106" t="str">
            <v>王娟</v>
          </cell>
          <cell r="C106" t="str">
            <v>34122719741217566X</v>
          </cell>
          <cell r="D106" t="str">
            <v>工程学院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</row>
        <row r="107">
          <cell r="B107" t="str">
            <v>王丽</v>
          </cell>
          <cell r="C107" t="str">
            <v>610124197907132741</v>
          </cell>
          <cell r="D107" t="str">
            <v>工程学院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</row>
        <row r="108">
          <cell r="B108" t="str">
            <v>王利荣</v>
          </cell>
          <cell r="C108" t="str">
            <v>650106196703260012</v>
          </cell>
          <cell r="D108" t="str">
            <v>工程学院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</row>
        <row r="109">
          <cell r="B109" t="str">
            <v>王树军</v>
          </cell>
          <cell r="C109" t="str">
            <v>650104196511050034</v>
          </cell>
          <cell r="D109" t="str">
            <v>工程学院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</row>
        <row r="110">
          <cell r="B110" t="str">
            <v>王薇</v>
          </cell>
          <cell r="C110" t="str">
            <v>413022198205130049</v>
          </cell>
          <cell r="D110" t="str">
            <v>工程学院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</row>
        <row r="111">
          <cell r="B111" t="str">
            <v>王小虎</v>
          </cell>
          <cell r="C111" t="str">
            <v>650102197501256217</v>
          </cell>
          <cell r="D111" t="str">
            <v>工程学院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</row>
        <row r="112">
          <cell r="B112" t="str">
            <v>王秀波</v>
          </cell>
          <cell r="C112" t="str">
            <v>23262319780101102X</v>
          </cell>
          <cell r="D112" t="str">
            <v>工程学院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</row>
        <row r="113">
          <cell r="B113" t="str">
            <v>王泳兴</v>
          </cell>
          <cell r="C113" t="str">
            <v>654201197206180814</v>
          </cell>
          <cell r="D113" t="str">
            <v>工程学院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</row>
        <row r="114">
          <cell r="B114" t="str">
            <v>王兆胜</v>
          </cell>
          <cell r="C114" t="str">
            <v>622301197912105932</v>
          </cell>
          <cell r="D114" t="str">
            <v>工程学院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</row>
        <row r="115">
          <cell r="B115" t="str">
            <v>魏文财</v>
          </cell>
          <cell r="C115" t="str">
            <v>62040219881005311X</v>
          </cell>
          <cell r="D115" t="str">
            <v>工程学院</v>
          </cell>
          <cell r="E115">
            <v>5700</v>
          </cell>
          <cell r="F115">
            <v>912</v>
          </cell>
          <cell r="G115">
            <v>456</v>
          </cell>
          <cell r="H115">
            <v>74.1</v>
          </cell>
          <cell r="I115">
            <v>28.5</v>
          </cell>
          <cell r="J115">
            <v>28.5</v>
          </cell>
        </row>
        <row r="116">
          <cell r="B116" t="str">
            <v>吾热姑丽·马木提</v>
          </cell>
          <cell r="C116" t="str">
            <v>653126197507100348</v>
          </cell>
          <cell r="D116" t="str">
            <v>工程学院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</row>
        <row r="117">
          <cell r="B117" t="str">
            <v>吾斯曼·玉素甫</v>
          </cell>
          <cell r="C117" t="str">
            <v>65212219670205143X</v>
          </cell>
          <cell r="D117" t="str">
            <v>工程学院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</row>
        <row r="118">
          <cell r="B118" t="str">
            <v>吴华</v>
          </cell>
          <cell r="C118" t="str">
            <v>650106197010230034</v>
          </cell>
          <cell r="D118" t="str">
            <v>工程学院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</row>
        <row r="119">
          <cell r="B119" t="str">
            <v>薛利英</v>
          </cell>
          <cell r="C119" t="str">
            <v>410321197009075049</v>
          </cell>
          <cell r="D119" t="str">
            <v>工程学院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</row>
        <row r="120">
          <cell r="B120" t="str">
            <v>薛启英</v>
          </cell>
          <cell r="C120" t="str">
            <v>512923197205175689</v>
          </cell>
          <cell r="D120" t="str">
            <v>工程学院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</row>
        <row r="121">
          <cell r="B121" t="str">
            <v>薛通财</v>
          </cell>
          <cell r="C121" t="str">
            <v>511621198910055652</v>
          </cell>
          <cell r="D121" t="str">
            <v>工程学院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</row>
        <row r="122">
          <cell r="B122" t="str">
            <v>杨春华</v>
          </cell>
          <cell r="C122" t="str">
            <v>51062319770806670X</v>
          </cell>
          <cell r="D122" t="str">
            <v>工程学院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</row>
        <row r="123">
          <cell r="B123" t="str">
            <v>杨梦</v>
          </cell>
          <cell r="C123" t="str">
            <v>652201199107021647</v>
          </cell>
          <cell r="D123" t="str">
            <v>工程学院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</row>
        <row r="124">
          <cell r="B124" t="str">
            <v>杨强</v>
          </cell>
          <cell r="C124" t="str">
            <v>65010319760906183X</v>
          </cell>
          <cell r="D124" t="str">
            <v>工程学院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</row>
        <row r="125">
          <cell r="B125" t="str">
            <v>杨淑女</v>
          </cell>
          <cell r="C125" t="str">
            <v>620121197212066349</v>
          </cell>
          <cell r="D125" t="str">
            <v>工程学院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</row>
        <row r="126">
          <cell r="B126" t="str">
            <v>杨晓莉</v>
          </cell>
          <cell r="C126" t="str">
            <v>65232719760929352X</v>
          </cell>
          <cell r="D126" t="str">
            <v>工程学院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</row>
        <row r="127">
          <cell r="B127" t="str">
            <v>姚凤</v>
          </cell>
          <cell r="C127" t="str">
            <v>654124197201102664</v>
          </cell>
          <cell r="D127" t="str">
            <v>工程学院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</row>
        <row r="128">
          <cell r="B128" t="str">
            <v>于海斌</v>
          </cell>
          <cell r="C128" t="str">
            <v>650102196911156513</v>
          </cell>
          <cell r="D128" t="str">
            <v>工程学院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</row>
        <row r="129">
          <cell r="B129" t="str">
            <v>于苏甫·依明</v>
          </cell>
          <cell r="C129" t="str">
            <v>652923199103192613</v>
          </cell>
          <cell r="D129" t="str">
            <v>工程学院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</row>
        <row r="130">
          <cell r="B130" t="str">
            <v>张东太</v>
          </cell>
          <cell r="C130" t="str">
            <v>372522198306071010</v>
          </cell>
          <cell r="D130" t="str">
            <v>工程学院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</row>
        <row r="131">
          <cell r="B131" t="str">
            <v>张兰苹</v>
          </cell>
          <cell r="C131" t="str">
            <v>511022197306171883</v>
          </cell>
          <cell r="D131" t="str">
            <v>工程学院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</row>
        <row r="132">
          <cell r="B132" t="str">
            <v>张露峰</v>
          </cell>
          <cell r="C132" t="str">
            <v>650121198109261330</v>
          </cell>
          <cell r="D132" t="str">
            <v>工程学院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</row>
        <row r="133">
          <cell r="B133" t="str">
            <v>张勤</v>
          </cell>
          <cell r="C133" t="str">
            <v>420683196507040327</v>
          </cell>
          <cell r="D133" t="str">
            <v>工程学院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</row>
        <row r="134">
          <cell r="B134" t="str">
            <v>张秀灵</v>
          </cell>
          <cell r="C134" t="str">
            <v>341222197611017961</v>
          </cell>
          <cell r="D134" t="str">
            <v>工程学院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</row>
        <row r="135">
          <cell r="B135" t="str">
            <v>赵红英</v>
          </cell>
          <cell r="C135" t="str">
            <v>622201196803153046</v>
          </cell>
          <cell r="D135" t="str">
            <v>工程学院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</row>
        <row r="136">
          <cell r="B136" t="str">
            <v>赵宏民</v>
          </cell>
          <cell r="C136" t="str">
            <v>410321197001084039</v>
          </cell>
          <cell r="D136" t="str">
            <v>工程学院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</row>
        <row r="137">
          <cell r="B137" t="str">
            <v>赵理江</v>
          </cell>
          <cell r="C137" t="str">
            <v>513028197305187138</v>
          </cell>
          <cell r="D137" t="str">
            <v>工程学院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</row>
        <row r="138">
          <cell r="B138" t="str">
            <v>董滨</v>
          </cell>
          <cell r="C138" t="str">
            <v>650103197210126013</v>
          </cell>
          <cell r="D138" t="str">
            <v>工程学院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</row>
        <row r="139">
          <cell r="B139" t="str">
            <v>赵学新</v>
          </cell>
          <cell r="C139" t="str">
            <v>650103197312175510</v>
          </cell>
          <cell r="D139" t="str">
            <v>工程学院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</row>
        <row r="140"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哈提曼·努尔</v>
          </cell>
          <cell r="C41" t="str">
            <v>650121196508080829</v>
          </cell>
          <cell r="D41" t="str">
            <v>工程学院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韩巧字</v>
          </cell>
          <cell r="C42" t="str">
            <v>410526196703245843</v>
          </cell>
          <cell r="D42" t="str">
            <v>工程学院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何安存</v>
          </cell>
          <cell r="C43" t="str">
            <v>650101197409100213</v>
          </cell>
          <cell r="D43" t="str">
            <v>工程学院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衡小利</v>
          </cell>
          <cell r="C44" t="str">
            <v>622825196811110621</v>
          </cell>
          <cell r="D44" t="str">
            <v>工程学院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黄昌海</v>
          </cell>
          <cell r="C45" t="str">
            <v>513030196908281315</v>
          </cell>
          <cell r="D45" t="str">
            <v>工程学院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黄铁林</v>
          </cell>
          <cell r="C46" t="str">
            <v>411022196702235414</v>
          </cell>
          <cell r="D46" t="str">
            <v>工程学院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吉秀霞</v>
          </cell>
          <cell r="C47" t="str">
            <v>412327197003268421</v>
          </cell>
          <cell r="D47" t="str">
            <v>工程学院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贾成红</v>
          </cell>
          <cell r="C48" t="str">
            <v>511027196701241631</v>
          </cell>
          <cell r="D48" t="str">
            <v>工程学院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484.9</v>
          </cell>
          <cell r="L48">
            <v>99.98</v>
          </cell>
          <cell r="M48">
            <v>5</v>
          </cell>
          <cell r="N48">
            <v>25</v>
          </cell>
        </row>
        <row r="49">
          <cell r="B49" t="str">
            <v>蒋国锁</v>
          </cell>
          <cell r="C49" t="str">
            <v>412902196507061759</v>
          </cell>
          <cell r="D49" t="str">
            <v>工程学院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蒋利萍</v>
          </cell>
          <cell r="C50" t="str">
            <v>510902197606043843</v>
          </cell>
          <cell r="D50" t="str">
            <v>工程学院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卡地尔·热依木</v>
          </cell>
          <cell r="C51" t="str">
            <v>653130198105112011</v>
          </cell>
          <cell r="D51" t="str">
            <v>工程学院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B52" t="str">
            <v>凯塞尔·克依木</v>
          </cell>
          <cell r="C52" t="str">
            <v>652822197006100018</v>
          </cell>
          <cell r="D52" t="str">
            <v>工程学院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库尔班·买合木提</v>
          </cell>
          <cell r="C53" t="str">
            <v>65292319750510279X</v>
          </cell>
          <cell r="D53" t="str">
            <v>工程学院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库进年</v>
          </cell>
          <cell r="C54" t="str">
            <v>622825196811110656</v>
          </cell>
          <cell r="D54" t="str">
            <v>工程学院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库力木汗·沙恒别克</v>
          </cell>
          <cell r="C55" t="str">
            <v>650104198101171625</v>
          </cell>
          <cell r="D55" t="str">
            <v>工程学院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拉依汗·沙合都拉</v>
          </cell>
          <cell r="C56" t="str">
            <v>65012119731201244X</v>
          </cell>
          <cell r="D56" t="str">
            <v>36中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雷健</v>
          </cell>
          <cell r="C57" t="str">
            <v>650105198112031317</v>
          </cell>
          <cell r="D57" t="str">
            <v>工程学院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雷金红</v>
          </cell>
          <cell r="C58" t="str">
            <v>622722197206194644</v>
          </cell>
          <cell r="D58" t="str">
            <v>工程学院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雷元梅</v>
          </cell>
          <cell r="C59" t="str">
            <v>622722197012074628</v>
          </cell>
          <cell r="D59" t="str">
            <v>工程学院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李爱君</v>
          </cell>
          <cell r="C60" t="str">
            <v>412721196909121062</v>
          </cell>
          <cell r="D60" t="str">
            <v>工程学院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李林霞</v>
          </cell>
          <cell r="C61" t="str">
            <v>620522197008144467</v>
          </cell>
          <cell r="D61" t="str">
            <v>工程学院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林蔚泽</v>
          </cell>
          <cell r="C62" t="str">
            <v>650104199705263314</v>
          </cell>
          <cell r="D62" t="str">
            <v>工程学院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刘爱红</v>
          </cell>
          <cell r="C63" t="str">
            <v>372923196912014728</v>
          </cell>
          <cell r="D63" t="str">
            <v>工程学院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刘爱兰</v>
          </cell>
          <cell r="C64" t="str">
            <v>620503197112175360</v>
          </cell>
          <cell r="D64" t="str">
            <v>工程学院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刘桂萍</v>
          </cell>
          <cell r="C65" t="str">
            <v>622201196507115766</v>
          </cell>
          <cell r="D65" t="str">
            <v>工程学院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刘红侠</v>
          </cell>
          <cell r="C66" t="str">
            <v>610322197105053927</v>
          </cell>
          <cell r="D66" t="str">
            <v>工程学院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刘金华</v>
          </cell>
          <cell r="C67" t="str">
            <v>510623197502286846</v>
          </cell>
          <cell r="D67" t="str">
            <v>工程学院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刘小蕾</v>
          </cell>
          <cell r="C68" t="str">
            <v>650105197301241343</v>
          </cell>
          <cell r="D68" t="str">
            <v>工程学院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刘英</v>
          </cell>
          <cell r="C69" t="str">
            <v>513028197507161681</v>
          </cell>
          <cell r="D69" t="str">
            <v>工程学院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鲁永红</v>
          </cell>
          <cell r="C70" t="str">
            <v>62272219710808461X</v>
          </cell>
          <cell r="D70" t="str">
            <v>工程学院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罗星碧</v>
          </cell>
          <cell r="C71" t="str">
            <v>513723197103207141</v>
          </cell>
          <cell r="D71" t="str">
            <v>工程学院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罗银春</v>
          </cell>
          <cell r="C72" t="str">
            <v>513723197210190154</v>
          </cell>
          <cell r="D72" t="str">
            <v>工程学院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马彩云</v>
          </cell>
          <cell r="C73" t="str">
            <v>622322199504011428</v>
          </cell>
          <cell r="D73" t="str">
            <v>工程学院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马纪</v>
          </cell>
          <cell r="C74" t="str">
            <v>652122199402164225</v>
          </cell>
          <cell r="D74" t="str">
            <v>工程学院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马绍力</v>
          </cell>
          <cell r="C75" t="str">
            <v>650103197503062818</v>
          </cell>
          <cell r="D75" t="str">
            <v>工程学院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马四红</v>
          </cell>
          <cell r="C76" t="str">
            <v>652122198110304228</v>
          </cell>
          <cell r="D76" t="str">
            <v>工程学院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马英</v>
          </cell>
          <cell r="C77" t="str">
            <v>652423197302011778</v>
          </cell>
          <cell r="D77" t="str">
            <v>工程学院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马英婷</v>
          </cell>
          <cell r="C78" t="str">
            <v>342123199207273921</v>
          </cell>
          <cell r="D78" t="str">
            <v>工程学院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买来木·阿不都克力木</v>
          </cell>
          <cell r="C79" t="str">
            <v>653130197105102820</v>
          </cell>
          <cell r="D79" t="str">
            <v>工程学院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买买提·吾甫尔</v>
          </cell>
          <cell r="C80" t="str">
            <v>652123197104152039</v>
          </cell>
          <cell r="D80" t="str">
            <v>工程学院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麦麦提克力木·巴克</v>
          </cell>
          <cell r="C81" t="str">
            <v>653101197802160039</v>
          </cell>
          <cell r="D81" t="str">
            <v>工程学院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米热古丽·阿不都热合买提</v>
          </cell>
          <cell r="C82" t="str">
            <v>650102196901053326</v>
          </cell>
          <cell r="D82" t="str">
            <v>工程学院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尼牙孜·吾守尔</v>
          </cell>
          <cell r="C83" t="str">
            <v>652122196709151417</v>
          </cell>
          <cell r="D83" t="str">
            <v>工程学院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倪登龙</v>
          </cell>
          <cell r="C84" t="str">
            <v>622101197009172310</v>
          </cell>
          <cell r="D84" t="str">
            <v>工程学院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努尔卡马尔·加哈亚</v>
          </cell>
          <cell r="C85" t="str">
            <v>65012119711115242X</v>
          </cell>
          <cell r="D85" t="str">
            <v>工程学院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努尔曼古丽·克热木</v>
          </cell>
          <cell r="C86" t="str">
            <v>652923198207303387</v>
          </cell>
          <cell r="D86" t="str">
            <v>工程学院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帕提古丽·艾拜都拉</v>
          </cell>
          <cell r="C87" t="str">
            <v>650105198004031328</v>
          </cell>
          <cell r="D87" t="str">
            <v>工程学院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帕提古丽·吾守尔</v>
          </cell>
          <cell r="C88" t="str">
            <v>652201197003033249</v>
          </cell>
          <cell r="D88" t="str">
            <v>工程学院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彭良辉</v>
          </cell>
          <cell r="C89" t="str">
            <v>622323196703103117</v>
          </cell>
          <cell r="D89" t="str">
            <v>工程学院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蒲勇</v>
          </cell>
          <cell r="C90" t="str">
            <v>652101196709070711</v>
          </cell>
          <cell r="D90" t="str">
            <v>工程学院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热依马洪·麦麦提</v>
          </cell>
          <cell r="C91" t="str">
            <v>653123198609101558</v>
          </cell>
          <cell r="D91" t="str">
            <v>工程学院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肉孜·吐尔地</v>
          </cell>
          <cell r="C92" t="str">
            <v>65292319700717263X</v>
          </cell>
          <cell r="D92" t="str">
            <v>工程学院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茹鲜古丽·拜合提</v>
          </cell>
          <cell r="C93" t="str">
            <v>653123197505060080</v>
          </cell>
          <cell r="D93" t="str">
            <v>工程学院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沙热汗·阿布都热西提</v>
          </cell>
          <cell r="C94" t="str">
            <v>652701197501101563</v>
          </cell>
          <cell r="D94" t="str">
            <v>工程学院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石科燕</v>
          </cell>
          <cell r="C95" t="str">
            <v>65230119720715534X</v>
          </cell>
          <cell r="D95" t="str">
            <v>工程学院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孙亮</v>
          </cell>
          <cell r="C96" t="str">
            <v>650103197301101815</v>
          </cell>
          <cell r="D96" t="str">
            <v>工程学院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孙敏敏</v>
          </cell>
          <cell r="C97" t="str">
            <v>342222197908154829</v>
          </cell>
          <cell r="D97" t="str">
            <v>工程学院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孙瑛</v>
          </cell>
          <cell r="C98" t="str">
            <v>650102197208051626</v>
          </cell>
          <cell r="D98" t="str">
            <v>工程学院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吐尔迪·阿衣甫</v>
          </cell>
          <cell r="C99" t="str">
            <v>652926197712151710</v>
          </cell>
          <cell r="D99" t="str">
            <v>工程学院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吐尼沙·铁木尔</v>
          </cell>
          <cell r="C100" t="str">
            <v>652122196903131428</v>
          </cell>
          <cell r="D100" t="str">
            <v>工程学院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吐尼沙古丽·努尔</v>
          </cell>
          <cell r="C101" t="str">
            <v>653125197510050824</v>
          </cell>
          <cell r="D101" t="str">
            <v>工程学院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托合提·沙地尔</v>
          </cell>
          <cell r="C102" t="str">
            <v>653126197603062038</v>
          </cell>
          <cell r="D102" t="str">
            <v>工程学院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汪凤喜</v>
          </cell>
          <cell r="C103" t="str">
            <v>654126196506192929</v>
          </cell>
          <cell r="D103" t="str">
            <v>工程学院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王爱菊</v>
          </cell>
          <cell r="C104" t="str">
            <v>372526197009061044</v>
          </cell>
          <cell r="D104" t="str">
            <v>工程学院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王桂梅</v>
          </cell>
          <cell r="C105" t="str">
            <v>341222196701267687</v>
          </cell>
          <cell r="D105" t="str">
            <v>工程学院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王娟</v>
          </cell>
          <cell r="C106" t="str">
            <v>34122719741217566X</v>
          </cell>
          <cell r="D106" t="str">
            <v>工程学院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  <cell r="N106">
            <v>25</v>
          </cell>
        </row>
        <row r="107">
          <cell r="B107" t="str">
            <v>王丽</v>
          </cell>
          <cell r="C107" t="str">
            <v>610124197907132741</v>
          </cell>
          <cell r="D107" t="str">
            <v>工程学院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王利荣</v>
          </cell>
          <cell r="C108" t="str">
            <v>650106196703260012</v>
          </cell>
          <cell r="D108" t="str">
            <v>工程学院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王树军</v>
          </cell>
          <cell r="C109" t="str">
            <v>650104196511050034</v>
          </cell>
          <cell r="D109" t="str">
            <v>工程学院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王薇</v>
          </cell>
          <cell r="C110" t="str">
            <v>413022198205130049</v>
          </cell>
          <cell r="D110" t="str">
            <v>工程学院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王小虎</v>
          </cell>
          <cell r="C111" t="str">
            <v>650102197501256217</v>
          </cell>
          <cell r="D111" t="str">
            <v>工程学院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王秀波</v>
          </cell>
          <cell r="C112" t="str">
            <v>23262319780101102X</v>
          </cell>
          <cell r="D112" t="str">
            <v>工程学院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王泳兴</v>
          </cell>
          <cell r="C113" t="str">
            <v>654201197206180814</v>
          </cell>
          <cell r="D113" t="str">
            <v>工程学院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王兆胜</v>
          </cell>
          <cell r="C114" t="str">
            <v>622301197912105932</v>
          </cell>
          <cell r="D114" t="str">
            <v>工程学院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魏文财</v>
          </cell>
          <cell r="C115" t="str">
            <v>62040219881005311X</v>
          </cell>
          <cell r="D115" t="str">
            <v>工程学院</v>
          </cell>
          <cell r="E115">
            <v>5700</v>
          </cell>
          <cell r="F115">
            <v>912</v>
          </cell>
          <cell r="G115">
            <v>456</v>
          </cell>
          <cell r="H115">
            <v>74.1</v>
          </cell>
          <cell r="I115">
            <v>28.5</v>
          </cell>
          <cell r="J115">
            <v>28.5</v>
          </cell>
          <cell r="K115">
            <v>552.9</v>
          </cell>
          <cell r="L115">
            <v>114</v>
          </cell>
          <cell r="M115">
            <v>5.7</v>
          </cell>
          <cell r="N115">
            <v>28.5</v>
          </cell>
        </row>
        <row r="116">
          <cell r="B116" t="str">
            <v>吾热姑丽·马木提</v>
          </cell>
          <cell r="C116" t="str">
            <v>653126197507100348</v>
          </cell>
          <cell r="D116" t="str">
            <v>工程学院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吾斯曼·玉素甫</v>
          </cell>
          <cell r="C117" t="str">
            <v>65212219670205143X</v>
          </cell>
          <cell r="D117" t="str">
            <v>工程学院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吴华</v>
          </cell>
          <cell r="C118" t="str">
            <v>650106197010230034</v>
          </cell>
          <cell r="D118" t="str">
            <v>工程学院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薛利英</v>
          </cell>
          <cell r="C119" t="str">
            <v>410321197009075049</v>
          </cell>
          <cell r="D119" t="str">
            <v>工程学院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薛启英</v>
          </cell>
          <cell r="C120" t="str">
            <v>512923197205175689</v>
          </cell>
          <cell r="D120" t="str">
            <v>工程学院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薛通财</v>
          </cell>
          <cell r="C121" t="str">
            <v>511621198910055652</v>
          </cell>
          <cell r="D121" t="str">
            <v>工程学院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杨春华</v>
          </cell>
          <cell r="C122" t="str">
            <v>51062319770806670X</v>
          </cell>
          <cell r="D122" t="str">
            <v>工程学院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杨梦</v>
          </cell>
          <cell r="C123" t="str">
            <v>652201199107021647</v>
          </cell>
          <cell r="D123" t="str">
            <v>工程学院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杨强</v>
          </cell>
          <cell r="C124" t="str">
            <v>65010319760906183X</v>
          </cell>
          <cell r="D124" t="str">
            <v>工程学院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杨淑女</v>
          </cell>
          <cell r="C125" t="str">
            <v>620121197212066349</v>
          </cell>
          <cell r="D125" t="str">
            <v>工程学院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杨晓莉</v>
          </cell>
          <cell r="C126" t="str">
            <v>65232719760929352X</v>
          </cell>
          <cell r="D126" t="str">
            <v>工程学院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姚凤</v>
          </cell>
          <cell r="C127" t="str">
            <v>654124197201102664</v>
          </cell>
          <cell r="D127" t="str">
            <v>工程学院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于海斌</v>
          </cell>
          <cell r="C128" t="str">
            <v>650102196911156513</v>
          </cell>
          <cell r="D128" t="str">
            <v>工程学院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于苏甫·依明</v>
          </cell>
          <cell r="C129" t="str">
            <v>652923199103192613</v>
          </cell>
          <cell r="D129" t="str">
            <v>工程学院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张东太</v>
          </cell>
          <cell r="C130" t="str">
            <v>372522198306071010</v>
          </cell>
          <cell r="D130" t="str">
            <v>工程学院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张兰苹</v>
          </cell>
          <cell r="C131" t="str">
            <v>511022197306171883</v>
          </cell>
          <cell r="D131" t="str">
            <v>工程学院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张露峰</v>
          </cell>
          <cell r="C132" t="str">
            <v>650121198109261330</v>
          </cell>
          <cell r="D132" t="str">
            <v>工程学院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张勤</v>
          </cell>
          <cell r="C133" t="str">
            <v>420683196507040327</v>
          </cell>
          <cell r="D133" t="str">
            <v>工程学院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张秀灵</v>
          </cell>
          <cell r="C134" t="str">
            <v>341222197611017961</v>
          </cell>
          <cell r="D134" t="str">
            <v>工程学院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赵红英</v>
          </cell>
          <cell r="C135" t="str">
            <v>622201196803153046</v>
          </cell>
          <cell r="D135" t="str">
            <v>工程学院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赵宏民</v>
          </cell>
          <cell r="C136" t="str">
            <v>410321197001084039</v>
          </cell>
          <cell r="D136" t="str">
            <v>工程学院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赵理江</v>
          </cell>
          <cell r="C137" t="str">
            <v>513028197305187138</v>
          </cell>
          <cell r="D137" t="str">
            <v>工程学院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B138" t="str">
            <v>董滨</v>
          </cell>
          <cell r="C138" t="str">
            <v>650103197210126013</v>
          </cell>
          <cell r="D138" t="str">
            <v>工程学院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  <cell r="N138">
            <v>25</v>
          </cell>
        </row>
        <row r="139">
          <cell r="B139" t="str">
            <v>赵学新</v>
          </cell>
          <cell r="C139" t="str">
            <v>650103197312175510</v>
          </cell>
          <cell r="D139" t="str">
            <v>工程学院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  <cell r="N139">
            <v>25</v>
          </cell>
        </row>
        <row r="140"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  <cell r="N140">
            <v>3353.5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80" zoomScaleNormal="80" workbookViewId="0">
      <selection activeCell="R33" sqref="R33"/>
    </sheetView>
  </sheetViews>
  <sheetFormatPr defaultColWidth="8.72727272727273" defaultRowHeight="14"/>
  <cols>
    <col min="1" max="1" width="9.90909090909091"/>
    <col min="2" max="2" width="25.9090909090909" customWidth="1"/>
    <col min="3" max="3" width="11.4363636363636" customWidth="1"/>
    <col min="4" max="4" width="9.18181818181818" customWidth="1"/>
    <col min="5" max="5" width="8.44545454545455" customWidth="1"/>
    <col min="6" max="6" width="9.89090909090909" customWidth="1"/>
    <col min="7" max="8" width="8.44545454545455" customWidth="1"/>
    <col min="9" max="9" width="10.8909090909091" customWidth="1"/>
    <col min="10" max="10" width="8.44545454545455" customWidth="1"/>
    <col min="11" max="11" width="11" customWidth="1"/>
    <col min="12" max="12" width="9.21818181818182" customWidth="1"/>
    <col min="13" max="14" width="10.7818181818182" customWidth="1"/>
    <col min="15" max="15" width="10" customWidth="1"/>
  </cols>
  <sheetData>
    <row r="1" ht="3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9" customHeight="1" spans="1:15">
      <c r="A2" s="23" t="s">
        <v>1</v>
      </c>
      <c r="B2" s="43" t="s">
        <v>2</v>
      </c>
      <c r="C2" s="23" t="s">
        <v>3</v>
      </c>
      <c r="D2" s="23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57" t="s">
        <v>11</v>
      </c>
      <c r="L2" s="58" t="s">
        <v>12</v>
      </c>
      <c r="M2" s="45" t="s">
        <v>13</v>
      </c>
      <c r="N2" s="58" t="s">
        <v>14</v>
      </c>
      <c r="O2" s="23" t="s">
        <v>15</v>
      </c>
    </row>
    <row r="3" ht="15" spans="1:15">
      <c r="A3" s="26">
        <v>1</v>
      </c>
      <c r="B3" s="63" t="s">
        <v>16</v>
      </c>
      <c r="C3" s="26" t="s">
        <v>17</v>
      </c>
      <c r="D3" s="26">
        <v>2555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f>SUM(F3:J3)</f>
        <v>0</v>
      </c>
      <c r="L3" s="51">
        <v>88</v>
      </c>
      <c r="M3" s="51">
        <v>28.5</v>
      </c>
      <c r="N3" s="51">
        <f>SUM(D3+K3+L3+M3)</f>
        <v>2671.5</v>
      </c>
      <c r="O3" s="70"/>
    </row>
    <row r="4" ht="15" spans="1:15">
      <c r="A4" s="26">
        <v>2</v>
      </c>
      <c r="B4" s="63" t="s">
        <v>18</v>
      </c>
      <c r="C4" s="26" t="s">
        <v>17</v>
      </c>
      <c r="D4" s="26">
        <v>2872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f t="shared" ref="K4:K29" si="0">SUM(F4:J4)</f>
        <v>0</v>
      </c>
      <c r="L4" s="51">
        <v>88</v>
      </c>
      <c r="M4" s="51">
        <v>28.5</v>
      </c>
      <c r="N4" s="51">
        <f t="shared" ref="N4:N16" si="1">SUM(D4+K4+L4+M4)</f>
        <v>2988.5</v>
      </c>
      <c r="O4" s="70"/>
    </row>
    <row r="5" ht="15" spans="1:15">
      <c r="A5" s="26">
        <v>3</v>
      </c>
      <c r="B5" s="64" t="s">
        <v>19</v>
      </c>
      <c r="C5" s="26" t="s">
        <v>17</v>
      </c>
      <c r="D5" s="26">
        <v>2705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f t="shared" si="0"/>
        <v>0</v>
      </c>
      <c r="L5" s="51">
        <v>88</v>
      </c>
      <c r="M5" s="51">
        <v>28.5</v>
      </c>
      <c r="N5" s="51">
        <f t="shared" si="1"/>
        <v>2821.5</v>
      </c>
      <c r="O5" s="70"/>
    </row>
    <row r="6" ht="15" spans="1:15">
      <c r="A6" s="26">
        <v>4</v>
      </c>
      <c r="B6" s="63" t="s">
        <v>20</v>
      </c>
      <c r="C6" s="26" t="s">
        <v>17</v>
      </c>
      <c r="D6" s="26">
        <v>2705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f t="shared" si="0"/>
        <v>0</v>
      </c>
      <c r="L6" s="51">
        <v>88</v>
      </c>
      <c r="M6" s="51">
        <v>28.5</v>
      </c>
      <c r="N6" s="51">
        <f t="shared" si="1"/>
        <v>2821.5</v>
      </c>
      <c r="O6" s="70"/>
    </row>
    <row r="7" ht="15" spans="1:15">
      <c r="A7" s="26">
        <v>5</v>
      </c>
      <c r="B7" s="63" t="s">
        <v>21</v>
      </c>
      <c r="C7" s="26" t="s">
        <v>17</v>
      </c>
      <c r="D7" s="26">
        <v>2705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f t="shared" si="0"/>
        <v>0</v>
      </c>
      <c r="L7" s="51">
        <v>88</v>
      </c>
      <c r="M7" s="51">
        <v>28.5</v>
      </c>
      <c r="N7" s="51">
        <f t="shared" si="1"/>
        <v>2821.5</v>
      </c>
      <c r="O7" s="70"/>
    </row>
    <row r="8" ht="15" spans="1:15">
      <c r="A8" s="26">
        <v>6</v>
      </c>
      <c r="B8" s="63" t="s">
        <v>22</v>
      </c>
      <c r="C8" s="26" t="s">
        <v>17</v>
      </c>
      <c r="D8" s="26">
        <v>2505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f t="shared" si="0"/>
        <v>0</v>
      </c>
      <c r="L8" s="51">
        <v>88</v>
      </c>
      <c r="M8" s="51">
        <v>28.5</v>
      </c>
      <c r="N8" s="51">
        <f t="shared" si="1"/>
        <v>2621.5</v>
      </c>
      <c r="O8" s="70"/>
    </row>
    <row r="9" ht="15" spans="1:15">
      <c r="A9" s="26">
        <v>7</v>
      </c>
      <c r="B9" s="65" t="s">
        <v>23</v>
      </c>
      <c r="C9" s="26" t="s">
        <v>17</v>
      </c>
      <c r="D9" s="26">
        <v>2822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f t="shared" si="0"/>
        <v>0</v>
      </c>
      <c r="L9" s="51">
        <v>88</v>
      </c>
      <c r="M9" s="51">
        <v>28.5</v>
      </c>
      <c r="N9" s="51">
        <f t="shared" si="1"/>
        <v>2938.5</v>
      </c>
      <c r="O9" s="70"/>
    </row>
    <row r="10" ht="15" spans="1:15">
      <c r="A10" s="26">
        <v>8</v>
      </c>
      <c r="B10" s="65" t="s">
        <v>24</v>
      </c>
      <c r="C10" s="26" t="s">
        <v>17</v>
      </c>
      <c r="D10" s="26">
        <v>2555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f t="shared" si="0"/>
        <v>0</v>
      </c>
      <c r="L10" s="51">
        <v>88</v>
      </c>
      <c r="M10" s="51">
        <v>28.5</v>
      </c>
      <c r="N10" s="51">
        <f t="shared" si="1"/>
        <v>2671.5</v>
      </c>
      <c r="O10" s="70"/>
    </row>
    <row r="11" ht="15" spans="1:15">
      <c r="A11" s="26">
        <v>9</v>
      </c>
      <c r="B11" s="65" t="s">
        <v>25</v>
      </c>
      <c r="C11" s="26" t="s">
        <v>17</v>
      </c>
      <c r="D11" s="26">
        <v>2672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f t="shared" si="0"/>
        <v>0</v>
      </c>
      <c r="L11" s="51">
        <v>88</v>
      </c>
      <c r="M11" s="51">
        <v>28.5</v>
      </c>
      <c r="N11" s="51">
        <f t="shared" si="1"/>
        <v>2788.5</v>
      </c>
      <c r="O11" s="70"/>
    </row>
    <row r="12" ht="15" spans="1:15">
      <c r="A12" s="26">
        <v>10</v>
      </c>
      <c r="B12" s="26" t="s">
        <v>26</v>
      </c>
      <c r="C12" s="26" t="s">
        <v>17</v>
      </c>
      <c r="D12" s="26">
        <v>2672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f t="shared" si="0"/>
        <v>0</v>
      </c>
      <c r="L12" s="51">
        <v>88</v>
      </c>
      <c r="M12" s="51">
        <v>28.5</v>
      </c>
      <c r="N12" s="51">
        <f t="shared" si="1"/>
        <v>2788.5</v>
      </c>
      <c r="O12" s="70"/>
    </row>
    <row r="13" ht="15" spans="1:15">
      <c r="A13" s="26">
        <v>11</v>
      </c>
      <c r="B13" s="65" t="s">
        <v>27</v>
      </c>
      <c r="C13" s="26" t="s">
        <v>17</v>
      </c>
      <c r="D13" s="26">
        <v>2722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f t="shared" si="0"/>
        <v>0</v>
      </c>
      <c r="L13" s="51">
        <v>88</v>
      </c>
      <c r="M13" s="51">
        <v>28.5</v>
      </c>
      <c r="N13" s="51">
        <f t="shared" si="1"/>
        <v>2838.5</v>
      </c>
      <c r="O13" s="70"/>
    </row>
    <row r="14" ht="15" spans="1:15">
      <c r="A14" s="26">
        <v>12</v>
      </c>
      <c r="B14" s="65" t="s">
        <v>28</v>
      </c>
      <c r="C14" s="26" t="s">
        <v>17</v>
      </c>
      <c r="D14" s="26">
        <v>2555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f t="shared" si="0"/>
        <v>0</v>
      </c>
      <c r="L14" s="51">
        <v>88</v>
      </c>
      <c r="M14" s="51">
        <v>28.5</v>
      </c>
      <c r="N14" s="51">
        <f t="shared" si="1"/>
        <v>2671.5</v>
      </c>
      <c r="O14" s="70"/>
    </row>
    <row r="15" ht="15" spans="1:15">
      <c r="A15" s="26">
        <v>13</v>
      </c>
      <c r="B15" s="65" t="s">
        <v>29</v>
      </c>
      <c r="C15" s="26" t="s">
        <v>17</v>
      </c>
      <c r="D15" s="26">
        <v>2672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f t="shared" si="0"/>
        <v>0</v>
      </c>
      <c r="L15" s="51">
        <v>88</v>
      </c>
      <c r="M15" s="51">
        <v>28.5</v>
      </c>
      <c r="N15" s="51">
        <f t="shared" si="1"/>
        <v>2788.5</v>
      </c>
      <c r="O15" s="70"/>
    </row>
    <row r="16" ht="15" spans="1:15">
      <c r="A16" s="26">
        <v>14</v>
      </c>
      <c r="B16" s="26" t="s">
        <v>30</v>
      </c>
      <c r="C16" s="26" t="s">
        <v>17</v>
      </c>
      <c r="D16" s="26">
        <v>2672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f t="shared" si="0"/>
        <v>0</v>
      </c>
      <c r="L16" s="51">
        <v>88</v>
      </c>
      <c r="M16" s="51">
        <v>28.5</v>
      </c>
      <c r="N16" s="51">
        <f t="shared" si="1"/>
        <v>2788.5</v>
      </c>
      <c r="O16" s="70"/>
    </row>
    <row r="17" ht="34" customHeight="1" spans="1:15">
      <c r="A17" s="66" t="s">
        <v>31</v>
      </c>
      <c r="B17" s="66"/>
      <c r="C17" s="66"/>
      <c r="D17" s="48">
        <f>SUM(D3:D16)</f>
        <v>37389</v>
      </c>
      <c r="E17" s="48">
        <f t="shared" ref="E17:N17" si="2">SUM(E3:E16)</f>
        <v>0</v>
      </c>
      <c r="F17" s="48">
        <f t="shared" si="2"/>
        <v>0</v>
      </c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0</v>
      </c>
      <c r="L17" s="48">
        <f t="shared" si="2"/>
        <v>1232</v>
      </c>
      <c r="M17" s="48">
        <f t="shared" si="2"/>
        <v>399</v>
      </c>
      <c r="N17" s="48">
        <f t="shared" si="2"/>
        <v>39020</v>
      </c>
      <c r="O17" s="71"/>
    </row>
    <row r="18" ht="38" customHeight="1" spans="1: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46" customHeight="1" spans="1:15">
      <c r="A19" s="23" t="s">
        <v>1</v>
      </c>
      <c r="B19" s="43" t="s">
        <v>2</v>
      </c>
      <c r="C19" s="23" t="s">
        <v>3</v>
      </c>
      <c r="D19" s="23" t="s">
        <v>4</v>
      </c>
      <c r="E19" s="45" t="s">
        <v>5</v>
      </c>
      <c r="F19" s="45" t="s">
        <v>6</v>
      </c>
      <c r="G19" s="45" t="s">
        <v>7</v>
      </c>
      <c r="H19" s="45" t="s">
        <v>8</v>
      </c>
      <c r="I19" s="45" t="s">
        <v>9</v>
      </c>
      <c r="J19" s="45" t="s">
        <v>10</v>
      </c>
      <c r="K19" s="58" t="s">
        <v>11</v>
      </c>
      <c r="L19" s="58" t="s">
        <v>12</v>
      </c>
      <c r="M19" s="45" t="s">
        <v>13</v>
      </c>
      <c r="N19" s="58" t="s">
        <v>14</v>
      </c>
      <c r="O19" s="23" t="s">
        <v>15</v>
      </c>
    </row>
    <row r="20" ht="15" spans="1:15">
      <c r="A20" s="49">
        <v>1</v>
      </c>
      <c r="B20" s="23" t="s">
        <v>33</v>
      </c>
      <c r="C20" s="49" t="s">
        <v>34</v>
      </c>
      <c r="D20" s="49">
        <v>4145</v>
      </c>
      <c r="E20" s="51">
        <v>4999</v>
      </c>
      <c r="F20" s="51">
        <v>799.84</v>
      </c>
      <c r="G20" s="51">
        <v>25</v>
      </c>
      <c r="H20" s="51">
        <v>64.99</v>
      </c>
      <c r="I20" s="51">
        <v>484.9</v>
      </c>
      <c r="J20" s="51">
        <v>5</v>
      </c>
      <c r="K20" s="51">
        <v>1379.73</v>
      </c>
      <c r="L20" s="51">
        <v>88</v>
      </c>
      <c r="M20" s="51">
        <v>28.5</v>
      </c>
      <c r="N20" s="51">
        <f>SUM(D20+K20+L20+M20)</f>
        <v>5641.23</v>
      </c>
      <c r="O20" s="70"/>
    </row>
    <row r="21" ht="15" spans="1:15">
      <c r="A21" s="49">
        <v>2</v>
      </c>
      <c r="B21" s="23" t="s">
        <v>35</v>
      </c>
      <c r="C21" s="49" t="s">
        <v>34</v>
      </c>
      <c r="D21" s="49">
        <v>2946</v>
      </c>
      <c r="E21" s="51">
        <v>4999</v>
      </c>
      <c r="F21" s="51">
        <v>799.84</v>
      </c>
      <c r="G21" s="51">
        <v>25</v>
      </c>
      <c r="H21" s="51">
        <v>64.99</v>
      </c>
      <c r="I21" s="51">
        <v>484.9</v>
      </c>
      <c r="J21" s="51">
        <v>5</v>
      </c>
      <c r="K21" s="51">
        <v>1379.73</v>
      </c>
      <c r="L21" s="51">
        <v>88</v>
      </c>
      <c r="M21" s="51">
        <v>28.5</v>
      </c>
      <c r="N21" s="51">
        <f t="shared" ref="N21:N31" si="3">SUM(D21+K21+L21+M21)</f>
        <v>4442.23</v>
      </c>
      <c r="O21" s="70"/>
    </row>
    <row r="22" ht="15" spans="1:15">
      <c r="A22" s="49">
        <v>3</v>
      </c>
      <c r="B22" s="23" t="s">
        <v>36</v>
      </c>
      <c r="C22" s="49" t="s">
        <v>34</v>
      </c>
      <c r="D22" s="55">
        <v>3952</v>
      </c>
      <c r="E22" s="51">
        <v>4999</v>
      </c>
      <c r="F22" s="51">
        <v>799.84</v>
      </c>
      <c r="G22" s="51">
        <v>25</v>
      </c>
      <c r="H22" s="51">
        <v>64.99</v>
      </c>
      <c r="I22" s="51">
        <v>484.9</v>
      </c>
      <c r="J22" s="51">
        <v>5</v>
      </c>
      <c r="K22" s="51">
        <v>1379.73</v>
      </c>
      <c r="L22" s="51">
        <v>88</v>
      </c>
      <c r="M22" s="51">
        <v>28.5</v>
      </c>
      <c r="N22" s="51">
        <f t="shared" si="3"/>
        <v>5448.23</v>
      </c>
      <c r="O22" s="70"/>
    </row>
    <row r="23" ht="15" spans="1:15">
      <c r="A23" s="49">
        <v>4</v>
      </c>
      <c r="B23" s="26" t="s">
        <v>37</v>
      </c>
      <c r="C23" s="49" t="s">
        <v>34</v>
      </c>
      <c r="D23" s="55">
        <v>2830</v>
      </c>
      <c r="E23" s="51">
        <v>4999</v>
      </c>
      <c r="F23" s="51">
        <v>799.84</v>
      </c>
      <c r="G23" s="51">
        <v>25</v>
      </c>
      <c r="H23" s="51">
        <v>64.99</v>
      </c>
      <c r="I23" s="51">
        <v>484.9</v>
      </c>
      <c r="J23" s="51">
        <v>5</v>
      </c>
      <c r="K23" s="51">
        <v>1379.73</v>
      </c>
      <c r="L23" s="51">
        <v>88</v>
      </c>
      <c r="M23" s="51">
        <v>28.5</v>
      </c>
      <c r="N23" s="51">
        <f t="shared" si="3"/>
        <v>4326.23</v>
      </c>
      <c r="O23" s="70"/>
    </row>
    <row r="24" ht="15" spans="1:15">
      <c r="A24" s="49">
        <v>5</v>
      </c>
      <c r="B24" s="26" t="s">
        <v>38</v>
      </c>
      <c r="C24" s="49" t="s">
        <v>34</v>
      </c>
      <c r="D24" s="49">
        <v>3428</v>
      </c>
      <c r="E24" s="51">
        <v>4999</v>
      </c>
      <c r="F24" s="51">
        <v>799.84</v>
      </c>
      <c r="G24" s="51">
        <v>25</v>
      </c>
      <c r="H24" s="51">
        <v>64.99</v>
      </c>
      <c r="I24" s="51">
        <v>484.9</v>
      </c>
      <c r="J24" s="51">
        <v>5</v>
      </c>
      <c r="K24" s="51">
        <v>1379.73</v>
      </c>
      <c r="L24" s="51">
        <v>88</v>
      </c>
      <c r="M24" s="51">
        <v>28.5</v>
      </c>
      <c r="N24" s="51">
        <f t="shared" si="3"/>
        <v>4924.23</v>
      </c>
      <c r="O24" s="70"/>
    </row>
    <row r="25" ht="15" spans="1:15">
      <c r="A25" s="49">
        <v>6</v>
      </c>
      <c r="B25" s="23" t="s">
        <v>39</v>
      </c>
      <c r="C25" s="49" t="s">
        <v>34</v>
      </c>
      <c r="D25" s="49">
        <v>3262</v>
      </c>
      <c r="E25" s="51">
        <v>4999</v>
      </c>
      <c r="F25" s="51">
        <v>799.84</v>
      </c>
      <c r="G25" s="51">
        <v>25</v>
      </c>
      <c r="H25" s="51">
        <v>64.99</v>
      </c>
      <c r="I25" s="51">
        <v>484.9</v>
      </c>
      <c r="J25" s="51">
        <v>5</v>
      </c>
      <c r="K25" s="51">
        <v>1379.73</v>
      </c>
      <c r="L25" s="51">
        <v>88</v>
      </c>
      <c r="M25" s="51">
        <v>28.5</v>
      </c>
      <c r="N25" s="51">
        <f t="shared" si="3"/>
        <v>4758.23</v>
      </c>
      <c r="O25" s="70"/>
    </row>
    <row r="26" ht="15" spans="1:15">
      <c r="A26" s="49">
        <v>7</v>
      </c>
      <c r="B26" s="23" t="s">
        <v>40</v>
      </c>
      <c r="C26" s="49" t="s">
        <v>34</v>
      </c>
      <c r="D26" s="49">
        <v>4046</v>
      </c>
      <c r="E26" s="51">
        <v>4999</v>
      </c>
      <c r="F26" s="51">
        <v>799.84</v>
      </c>
      <c r="G26" s="51">
        <v>25</v>
      </c>
      <c r="H26" s="51">
        <v>64.99</v>
      </c>
      <c r="I26" s="51">
        <v>484.9</v>
      </c>
      <c r="J26" s="51">
        <v>5</v>
      </c>
      <c r="K26" s="51">
        <v>1379.73</v>
      </c>
      <c r="L26" s="51">
        <v>88</v>
      </c>
      <c r="M26" s="51">
        <v>28.5</v>
      </c>
      <c r="N26" s="51">
        <f t="shared" si="3"/>
        <v>5542.23</v>
      </c>
      <c r="O26" s="70"/>
    </row>
    <row r="27" ht="15" spans="1:15">
      <c r="A27" s="49">
        <v>8</v>
      </c>
      <c r="B27" s="26" t="s">
        <v>41</v>
      </c>
      <c r="C27" s="49" t="s">
        <v>34</v>
      </c>
      <c r="D27" s="49">
        <v>2913</v>
      </c>
      <c r="E27" s="51">
        <v>4999</v>
      </c>
      <c r="F27" s="51">
        <v>799.84</v>
      </c>
      <c r="G27" s="51">
        <v>25</v>
      </c>
      <c r="H27" s="51">
        <v>64.99</v>
      </c>
      <c r="I27" s="51">
        <v>484.9</v>
      </c>
      <c r="J27" s="51">
        <v>5</v>
      </c>
      <c r="K27" s="51">
        <v>1379.73</v>
      </c>
      <c r="L27" s="51">
        <v>88</v>
      </c>
      <c r="M27" s="51">
        <v>28.5</v>
      </c>
      <c r="N27" s="51">
        <f t="shared" si="3"/>
        <v>4409.23</v>
      </c>
      <c r="O27" s="70"/>
    </row>
    <row r="28" ht="15" spans="1:15">
      <c r="A28" s="49">
        <v>9</v>
      </c>
      <c r="B28" s="23" t="s">
        <v>42</v>
      </c>
      <c r="C28" s="49" t="s">
        <v>34</v>
      </c>
      <c r="D28" s="49">
        <v>2946</v>
      </c>
      <c r="E28" s="51">
        <v>4999</v>
      </c>
      <c r="F28" s="51">
        <v>799.84</v>
      </c>
      <c r="G28" s="51">
        <v>25</v>
      </c>
      <c r="H28" s="51">
        <v>64.99</v>
      </c>
      <c r="I28" s="51">
        <v>484.9</v>
      </c>
      <c r="J28" s="51">
        <v>5</v>
      </c>
      <c r="K28" s="51">
        <v>1379.73</v>
      </c>
      <c r="L28" s="51">
        <v>88</v>
      </c>
      <c r="M28" s="51">
        <v>28.5</v>
      </c>
      <c r="N28" s="51">
        <f t="shared" si="3"/>
        <v>4442.23</v>
      </c>
      <c r="O28" s="70"/>
    </row>
    <row r="29" ht="15" spans="1:15">
      <c r="A29" s="49">
        <v>10</v>
      </c>
      <c r="B29" s="26" t="s">
        <v>43</v>
      </c>
      <c r="C29" s="49" t="s">
        <v>34</v>
      </c>
      <c r="D29" s="49">
        <v>3262</v>
      </c>
      <c r="E29" s="51">
        <v>4999</v>
      </c>
      <c r="F29" s="51">
        <v>799.84</v>
      </c>
      <c r="G29" s="51">
        <v>25</v>
      </c>
      <c r="H29" s="51">
        <v>64.99</v>
      </c>
      <c r="I29" s="51">
        <v>484.9</v>
      </c>
      <c r="J29" s="51">
        <v>5</v>
      </c>
      <c r="K29" s="51">
        <v>1379.73</v>
      </c>
      <c r="L29" s="51">
        <v>88</v>
      </c>
      <c r="M29" s="51">
        <v>28.5</v>
      </c>
      <c r="N29" s="51">
        <f t="shared" si="3"/>
        <v>4758.23</v>
      </c>
      <c r="O29" s="70"/>
    </row>
    <row r="30" ht="15" spans="1:15">
      <c r="A30" s="49">
        <v>11</v>
      </c>
      <c r="B30" s="26" t="s">
        <v>44</v>
      </c>
      <c r="C30" s="49" t="s">
        <v>34</v>
      </c>
      <c r="D30" s="49">
        <v>2962</v>
      </c>
      <c r="E30" s="51">
        <v>4999</v>
      </c>
      <c r="F30" s="51">
        <v>799.84</v>
      </c>
      <c r="G30" s="51">
        <v>25</v>
      </c>
      <c r="H30" s="51">
        <v>64.99</v>
      </c>
      <c r="I30" s="51">
        <v>484.9</v>
      </c>
      <c r="J30" s="51">
        <v>5</v>
      </c>
      <c r="K30" s="51">
        <v>1379.73</v>
      </c>
      <c r="L30" s="51">
        <v>88</v>
      </c>
      <c r="M30" s="51">
        <v>28.5</v>
      </c>
      <c r="N30" s="51">
        <f t="shared" si="3"/>
        <v>4458.23</v>
      </c>
      <c r="O30" s="70"/>
    </row>
    <row r="31" ht="15" spans="1:15">
      <c r="A31" s="49">
        <v>12</v>
      </c>
      <c r="B31" s="26" t="s">
        <v>45</v>
      </c>
      <c r="C31" s="49" t="s">
        <v>34</v>
      </c>
      <c r="D31" s="49">
        <v>2540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88</v>
      </c>
      <c r="M31" s="51">
        <v>28.5</v>
      </c>
      <c r="N31" s="51">
        <f t="shared" si="3"/>
        <v>2656.5</v>
      </c>
      <c r="O31" s="70"/>
    </row>
    <row r="32" ht="16" customHeight="1" spans="1:15">
      <c r="A32" s="51" t="s">
        <v>31</v>
      </c>
      <c r="B32" s="51"/>
      <c r="C32" s="51"/>
      <c r="D32" s="51">
        <f>SUM(D20:D31)</f>
        <v>39232</v>
      </c>
      <c r="E32" s="51">
        <f t="shared" ref="E32:N32" si="4">SUM(E20:E31)</f>
        <v>54989</v>
      </c>
      <c r="F32" s="51">
        <f t="shared" si="4"/>
        <v>8798.24</v>
      </c>
      <c r="G32" s="51">
        <f t="shared" si="4"/>
        <v>275</v>
      </c>
      <c r="H32" s="51">
        <f t="shared" si="4"/>
        <v>714.89</v>
      </c>
      <c r="I32" s="51">
        <f t="shared" si="4"/>
        <v>5333.9</v>
      </c>
      <c r="J32" s="51">
        <f t="shared" si="4"/>
        <v>55</v>
      </c>
      <c r="K32" s="51">
        <f t="shared" si="4"/>
        <v>15177.03</v>
      </c>
      <c r="L32" s="51">
        <f t="shared" si="4"/>
        <v>1056</v>
      </c>
      <c r="M32" s="51">
        <f t="shared" si="4"/>
        <v>342</v>
      </c>
      <c r="N32" s="51">
        <f t="shared" si="4"/>
        <v>55807.03</v>
      </c>
      <c r="O32" s="70"/>
    </row>
    <row r="33" ht="24" customHeight="1" spans="1:15">
      <c r="A33" s="67" t="s">
        <v>46</v>
      </c>
      <c r="B33" s="68"/>
      <c r="C33" s="69"/>
      <c r="D33" s="56">
        <f>SUM(D17+D32)</f>
        <v>76621</v>
      </c>
      <c r="E33" s="56">
        <f t="shared" ref="E33:N33" si="5">SUM(E17+E32)</f>
        <v>54989</v>
      </c>
      <c r="F33" s="56">
        <f t="shared" si="5"/>
        <v>8798.24</v>
      </c>
      <c r="G33" s="56">
        <f t="shared" si="5"/>
        <v>275</v>
      </c>
      <c r="H33" s="56">
        <f t="shared" si="5"/>
        <v>714.89</v>
      </c>
      <c r="I33" s="56">
        <f t="shared" si="5"/>
        <v>5333.9</v>
      </c>
      <c r="J33" s="56">
        <f t="shared" si="5"/>
        <v>55</v>
      </c>
      <c r="K33" s="56">
        <f t="shared" si="5"/>
        <v>15177.03</v>
      </c>
      <c r="L33" s="56">
        <f t="shared" si="5"/>
        <v>2288</v>
      </c>
      <c r="M33" s="56">
        <f t="shared" si="5"/>
        <v>741</v>
      </c>
      <c r="N33" s="56">
        <f t="shared" si="5"/>
        <v>94827.03</v>
      </c>
      <c r="O33" s="70"/>
    </row>
  </sheetData>
  <mergeCells count="5">
    <mergeCell ref="A1:O1"/>
    <mergeCell ref="A17:C17"/>
    <mergeCell ref="A18:O18"/>
    <mergeCell ref="A32:C32"/>
    <mergeCell ref="A33:C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9" workbookViewId="0">
      <selection activeCell="N11" sqref="N11"/>
    </sheetView>
  </sheetViews>
  <sheetFormatPr defaultColWidth="8.72727272727273" defaultRowHeight="14"/>
  <cols>
    <col min="2" max="2" width="26.4545454545455" customWidth="1"/>
    <col min="6" max="6" width="9.18181818181818"/>
    <col min="8" max="8" width="9.18181818181818"/>
    <col min="10" max="10" width="8.72727272727273" style="42"/>
    <col min="11" max="11" width="9.18181818181818"/>
  </cols>
  <sheetData>
    <row r="1" ht="34" customHeight="1" spans="1:12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1:12">
      <c r="A2" s="23" t="s">
        <v>1</v>
      </c>
      <c r="B2" s="43" t="s">
        <v>2</v>
      </c>
      <c r="C2" s="23" t="s">
        <v>3</v>
      </c>
      <c r="D2" s="23" t="s">
        <v>4</v>
      </c>
      <c r="E2" s="44" t="s">
        <v>5</v>
      </c>
      <c r="F2" s="45" t="s">
        <v>48</v>
      </c>
      <c r="G2" s="45" t="s">
        <v>49</v>
      </c>
      <c r="H2" s="45" t="s">
        <v>50</v>
      </c>
      <c r="I2" s="45" t="s">
        <v>51</v>
      </c>
      <c r="J2" s="57" t="s">
        <v>52</v>
      </c>
      <c r="K2" s="58" t="s">
        <v>14</v>
      </c>
      <c r="L2" s="23" t="s">
        <v>15</v>
      </c>
    </row>
    <row r="3" ht="15" spans="1:12">
      <c r="A3" s="46">
        <v>1</v>
      </c>
      <c r="B3" s="47" t="s">
        <v>16</v>
      </c>
      <c r="C3" s="46" t="s">
        <v>17</v>
      </c>
      <c r="D3" s="46">
        <v>2555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f>SUM(F3:I3)</f>
        <v>0</v>
      </c>
      <c r="K3" s="48">
        <f>SUM(D3-J3)</f>
        <v>2555</v>
      </c>
      <c r="L3" s="59"/>
    </row>
    <row r="4" ht="15" spans="1:12">
      <c r="A4" s="49">
        <v>2</v>
      </c>
      <c r="B4" s="50" t="s">
        <v>18</v>
      </c>
      <c r="C4" s="49" t="s">
        <v>17</v>
      </c>
      <c r="D4" s="49">
        <v>2872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f t="shared" ref="J4:J16" si="0">SUM(F4:I4)</f>
        <v>0</v>
      </c>
      <c r="K4" s="51">
        <f t="shared" ref="K4:K16" si="1">SUM(D4-J4)</f>
        <v>2872</v>
      </c>
      <c r="L4" s="60"/>
    </row>
    <row r="5" ht="15" spans="1:12">
      <c r="A5" s="49">
        <v>3</v>
      </c>
      <c r="B5" s="52" t="s">
        <v>19</v>
      </c>
      <c r="C5" s="49" t="s">
        <v>17</v>
      </c>
      <c r="D5" s="49">
        <v>2705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f t="shared" si="0"/>
        <v>0</v>
      </c>
      <c r="K5" s="51">
        <f t="shared" si="1"/>
        <v>2705</v>
      </c>
      <c r="L5" s="60"/>
    </row>
    <row r="6" ht="15" spans="1:12">
      <c r="A6" s="49">
        <v>4</v>
      </c>
      <c r="B6" s="53" t="s">
        <v>20</v>
      </c>
      <c r="C6" s="49" t="s">
        <v>17</v>
      </c>
      <c r="D6" s="49">
        <v>2705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f t="shared" si="0"/>
        <v>0</v>
      </c>
      <c r="K6" s="51">
        <f t="shared" si="1"/>
        <v>2705</v>
      </c>
      <c r="L6" s="60"/>
    </row>
    <row r="7" ht="15" spans="1:12">
      <c r="A7" s="49">
        <v>5</v>
      </c>
      <c r="B7" s="50" t="s">
        <v>21</v>
      </c>
      <c r="C7" s="49" t="s">
        <v>17</v>
      </c>
      <c r="D7" s="49">
        <v>2705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f t="shared" si="0"/>
        <v>0</v>
      </c>
      <c r="K7" s="51">
        <f t="shared" si="1"/>
        <v>2705</v>
      </c>
      <c r="L7" s="60"/>
    </row>
    <row r="8" ht="15" spans="1:12">
      <c r="A8" s="49">
        <v>6</v>
      </c>
      <c r="B8" s="53" t="s">
        <v>22</v>
      </c>
      <c r="C8" s="49" t="s">
        <v>17</v>
      </c>
      <c r="D8" s="49">
        <v>2505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f t="shared" si="0"/>
        <v>0</v>
      </c>
      <c r="K8" s="51">
        <f t="shared" si="1"/>
        <v>2505</v>
      </c>
      <c r="L8" s="60"/>
    </row>
    <row r="9" ht="15" spans="1:12">
      <c r="A9" s="49">
        <v>7</v>
      </c>
      <c r="B9" s="49" t="s">
        <v>23</v>
      </c>
      <c r="C9" s="49" t="s">
        <v>17</v>
      </c>
      <c r="D9" s="49">
        <v>2822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f t="shared" si="0"/>
        <v>0</v>
      </c>
      <c r="K9" s="51">
        <f t="shared" si="1"/>
        <v>2822</v>
      </c>
      <c r="L9" s="60"/>
    </row>
    <row r="10" ht="15" spans="1:12">
      <c r="A10" s="49">
        <v>8</v>
      </c>
      <c r="B10" s="49" t="s">
        <v>24</v>
      </c>
      <c r="C10" s="49" t="s">
        <v>17</v>
      </c>
      <c r="D10" s="49">
        <v>2555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f t="shared" si="0"/>
        <v>0</v>
      </c>
      <c r="K10" s="51">
        <f t="shared" si="1"/>
        <v>2555</v>
      </c>
      <c r="L10" s="60"/>
    </row>
    <row r="11" ht="15" spans="1:12">
      <c r="A11" s="49">
        <v>9</v>
      </c>
      <c r="B11" s="49" t="s">
        <v>53</v>
      </c>
      <c r="C11" s="49" t="s">
        <v>17</v>
      </c>
      <c r="D11" s="49">
        <v>2672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f t="shared" si="0"/>
        <v>0</v>
      </c>
      <c r="K11" s="51">
        <f t="shared" si="1"/>
        <v>2672</v>
      </c>
      <c r="L11" s="60"/>
    </row>
    <row r="12" ht="15" spans="1:12">
      <c r="A12" s="49">
        <v>10</v>
      </c>
      <c r="B12" s="49" t="s">
        <v>26</v>
      </c>
      <c r="C12" s="49" t="s">
        <v>17</v>
      </c>
      <c r="D12" s="49">
        <v>2672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f t="shared" si="0"/>
        <v>0</v>
      </c>
      <c r="K12" s="51">
        <f t="shared" si="1"/>
        <v>2672</v>
      </c>
      <c r="L12" s="60"/>
    </row>
    <row r="13" ht="15" spans="1:12">
      <c r="A13" s="49">
        <v>11</v>
      </c>
      <c r="B13" s="49" t="s">
        <v>27</v>
      </c>
      <c r="C13" s="49" t="s">
        <v>17</v>
      </c>
      <c r="D13" s="49">
        <v>2722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f t="shared" si="0"/>
        <v>0</v>
      </c>
      <c r="K13" s="51">
        <f t="shared" si="1"/>
        <v>2722</v>
      </c>
      <c r="L13" s="60"/>
    </row>
    <row r="14" ht="15" spans="1:12">
      <c r="A14" s="49">
        <v>12</v>
      </c>
      <c r="B14" s="49" t="s">
        <v>28</v>
      </c>
      <c r="C14" s="49" t="s">
        <v>17</v>
      </c>
      <c r="D14" s="49">
        <v>2555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f t="shared" si="0"/>
        <v>0</v>
      </c>
      <c r="K14" s="51">
        <f t="shared" si="1"/>
        <v>2555</v>
      </c>
      <c r="L14" s="60"/>
    </row>
    <row r="15" ht="15" spans="1:12">
      <c r="A15" s="49">
        <v>13</v>
      </c>
      <c r="B15" s="53" t="s">
        <v>29</v>
      </c>
      <c r="C15" s="49" t="s">
        <v>17</v>
      </c>
      <c r="D15" s="49">
        <v>2672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f t="shared" si="0"/>
        <v>0</v>
      </c>
      <c r="K15" s="51">
        <f t="shared" si="1"/>
        <v>2672</v>
      </c>
      <c r="L15" s="60"/>
    </row>
    <row r="16" ht="15" spans="1:12">
      <c r="A16" s="49">
        <v>14</v>
      </c>
      <c r="B16" s="49" t="s">
        <v>30</v>
      </c>
      <c r="C16" s="49" t="s">
        <v>17</v>
      </c>
      <c r="D16" s="49">
        <v>2672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f t="shared" si="0"/>
        <v>0</v>
      </c>
      <c r="K16" s="51">
        <f t="shared" si="1"/>
        <v>2672</v>
      </c>
      <c r="L16" s="60"/>
    </row>
    <row r="17" ht="19" customHeight="1" spans="1:12">
      <c r="A17" s="51" t="s">
        <v>31</v>
      </c>
      <c r="B17" s="51"/>
      <c r="C17" s="51"/>
      <c r="D17" s="51">
        <f>SUM(D3:D16)</f>
        <v>37389</v>
      </c>
      <c r="E17" s="51">
        <f t="shared" ref="E17:K17" si="2">SUM(E3:E16)</f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37389</v>
      </c>
      <c r="L17" s="60"/>
    </row>
    <row r="18" ht="32" customHeight="1" spans="1:12">
      <c r="A18" s="54" t="s">
        <v>54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ht="45" spans="1:12">
      <c r="A19" s="23" t="s">
        <v>1</v>
      </c>
      <c r="B19" s="43" t="s">
        <v>2</v>
      </c>
      <c r="C19" s="23" t="s">
        <v>3</v>
      </c>
      <c r="D19" s="23" t="s">
        <v>4</v>
      </c>
      <c r="E19" s="44" t="s">
        <v>5</v>
      </c>
      <c r="F19" s="45" t="s">
        <v>48</v>
      </c>
      <c r="G19" s="45" t="s">
        <v>49</v>
      </c>
      <c r="H19" s="45" t="s">
        <v>50</v>
      </c>
      <c r="I19" s="45" t="s">
        <v>51</v>
      </c>
      <c r="J19" s="57" t="s">
        <v>52</v>
      </c>
      <c r="K19" s="58" t="s">
        <v>14</v>
      </c>
      <c r="L19" s="23" t="s">
        <v>15</v>
      </c>
    </row>
    <row r="20" ht="15" spans="1:12">
      <c r="A20" s="46">
        <v>1</v>
      </c>
      <c r="B20" s="46" t="s">
        <v>33</v>
      </c>
      <c r="C20" s="46" t="s">
        <v>34</v>
      </c>
      <c r="D20" s="46">
        <v>4145</v>
      </c>
      <c r="E20" s="48">
        <f>VLOOKUP(B20,'[1]2025.3新疆分公司'!$B:$E,4,FALSE)</f>
        <v>4999</v>
      </c>
      <c r="F20" s="48">
        <f>VLOOKUP(B20,'[2]2025.3新疆分公司'!$B:$G,6,FALSE)</f>
        <v>399.92</v>
      </c>
      <c r="G20" s="48">
        <f>VLOOKUP(B20,'[1]2025.3新疆分公司'!$B:$J,9,FALSE)</f>
        <v>25</v>
      </c>
      <c r="H20" s="48">
        <f>VLOOKUP(B20,'[2]2025.3新疆分公司'!$B:$L,11,FALSE)</f>
        <v>99.98</v>
      </c>
      <c r="I20" s="48">
        <f>VLOOKUP(B20,'[2]2025.3新疆分公司'!$B:$N,13,FALSE)</f>
        <v>25</v>
      </c>
      <c r="J20" s="48">
        <f>SUM(F20:I20)</f>
        <v>549.9</v>
      </c>
      <c r="K20" s="48">
        <f t="shared" ref="K20:K31" si="3">SUM(D20-J20)</f>
        <v>3595.1</v>
      </c>
      <c r="L20" s="61"/>
    </row>
    <row r="21" ht="15" spans="1:12">
      <c r="A21" s="49">
        <v>2</v>
      </c>
      <c r="B21" s="49" t="s">
        <v>35</v>
      </c>
      <c r="C21" s="49" t="s">
        <v>34</v>
      </c>
      <c r="D21" s="49">
        <v>2946</v>
      </c>
      <c r="E21" s="51">
        <f>VLOOKUP(B21,'[1]2025.3新疆分公司'!$B:$E,4,FALSE)</f>
        <v>4999</v>
      </c>
      <c r="F21" s="51">
        <f>VLOOKUP(B21,'[2]2025.3新疆分公司'!$B:$G,6,FALSE)</f>
        <v>399.92</v>
      </c>
      <c r="G21" s="51">
        <f>VLOOKUP(B21,'[1]2025.3新疆分公司'!$B:$J,9,FALSE)</f>
        <v>25</v>
      </c>
      <c r="H21" s="51">
        <f>VLOOKUP(B21,'[2]2025.3新疆分公司'!$B:$L,11,FALSE)</f>
        <v>99.98</v>
      </c>
      <c r="I21" s="51">
        <f>VLOOKUP(B21,'[2]2025.3新疆分公司'!$B:$N,13,FALSE)</f>
        <v>25</v>
      </c>
      <c r="J21" s="51">
        <f t="shared" ref="J21:J31" si="4">SUM(F21:I21)</f>
        <v>549.9</v>
      </c>
      <c r="K21" s="51">
        <f t="shared" si="3"/>
        <v>2396.1</v>
      </c>
      <c r="L21" s="62"/>
    </row>
    <row r="22" ht="15" spans="1:12">
      <c r="A22" s="49">
        <v>3</v>
      </c>
      <c r="B22" s="49" t="s">
        <v>36</v>
      </c>
      <c r="C22" s="49" t="s">
        <v>34</v>
      </c>
      <c r="D22" s="55">
        <v>3952</v>
      </c>
      <c r="E22" s="51">
        <f>VLOOKUP(B22,'[1]2025.3新疆分公司'!$B:$E,4,FALSE)</f>
        <v>4999</v>
      </c>
      <c r="F22" s="51">
        <f>VLOOKUP(B22,'[2]2025.3新疆分公司'!$B:$G,6,FALSE)</f>
        <v>399.92</v>
      </c>
      <c r="G22" s="51">
        <f>VLOOKUP(B22,'[1]2025.3新疆分公司'!$B:$J,9,FALSE)</f>
        <v>25</v>
      </c>
      <c r="H22" s="51">
        <f>VLOOKUP(B22,'[2]2025.3新疆分公司'!$B:$L,11,FALSE)</f>
        <v>99.98</v>
      </c>
      <c r="I22" s="51">
        <f>VLOOKUP(B22,'[2]2025.3新疆分公司'!$B:$N,13,FALSE)</f>
        <v>25</v>
      </c>
      <c r="J22" s="51">
        <f t="shared" si="4"/>
        <v>549.9</v>
      </c>
      <c r="K22" s="51">
        <f t="shared" si="3"/>
        <v>3402.1</v>
      </c>
      <c r="L22" s="62"/>
    </row>
    <row r="23" ht="15" spans="1:12">
      <c r="A23" s="49">
        <v>4</v>
      </c>
      <c r="B23" s="49" t="s">
        <v>37</v>
      </c>
      <c r="C23" s="49" t="s">
        <v>34</v>
      </c>
      <c r="D23" s="55">
        <v>2830</v>
      </c>
      <c r="E23" s="51">
        <f>VLOOKUP(B23,'[1]2025.3新疆分公司'!$B:$E,4,FALSE)</f>
        <v>4999</v>
      </c>
      <c r="F23" s="51">
        <f>VLOOKUP(B23,'[2]2025.3新疆分公司'!$B:$G,6,FALSE)</f>
        <v>399.92</v>
      </c>
      <c r="G23" s="51">
        <f>VLOOKUP(B23,'[1]2025.3新疆分公司'!$B:$J,9,FALSE)</f>
        <v>25</v>
      </c>
      <c r="H23" s="51">
        <f>VLOOKUP(B23,'[2]2025.3新疆分公司'!$B:$L,11,FALSE)</f>
        <v>99.98</v>
      </c>
      <c r="I23" s="51">
        <f>VLOOKUP(B23,'[2]2025.3新疆分公司'!$B:$N,13,FALSE)</f>
        <v>25</v>
      </c>
      <c r="J23" s="51">
        <f t="shared" si="4"/>
        <v>549.9</v>
      </c>
      <c r="K23" s="51">
        <f t="shared" si="3"/>
        <v>2280.1</v>
      </c>
      <c r="L23" s="62"/>
    </row>
    <row r="24" ht="15" spans="1:12">
      <c r="A24" s="49">
        <v>5</v>
      </c>
      <c r="B24" s="49" t="s">
        <v>38</v>
      </c>
      <c r="C24" s="49" t="s">
        <v>34</v>
      </c>
      <c r="D24" s="49">
        <v>3428</v>
      </c>
      <c r="E24" s="51">
        <f>VLOOKUP(B24,'[1]2025.3新疆分公司'!$B:$E,4,FALSE)</f>
        <v>4999</v>
      </c>
      <c r="F24" s="51">
        <f>VLOOKUP(B24,'[2]2025.3新疆分公司'!$B:$G,6,FALSE)</f>
        <v>399.92</v>
      </c>
      <c r="G24" s="51">
        <f>VLOOKUP(B24,'[1]2025.3新疆分公司'!$B:$J,9,FALSE)</f>
        <v>25</v>
      </c>
      <c r="H24" s="51">
        <f>VLOOKUP(B24,'[2]2025.3新疆分公司'!$B:$L,11,FALSE)</f>
        <v>99.98</v>
      </c>
      <c r="I24" s="51">
        <f>VLOOKUP(B24,'[2]2025.3新疆分公司'!$B:$N,13,FALSE)</f>
        <v>25</v>
      </c>
      <c r="J24" s="51">
        <f t="shared" si="4"/>
        <v>549.9</v>
      </c>
      <c r="K24" s="51">
        <f t="shared" si="3"/>
        <v>2878.1</v>
      </c>
      <c r="L24" s="62"/>
    </row>
    <row r="25" ht="15" spans="1:12">
      <c r="A25" s="49">
        <v>6</v>
      </c>
      <c r="B25" s="49" t="s">
        <v>39</v>
      </c>
      <c r="C25" s="49" t="s">
        <v>34</v>
      </c>
      <c r="D25" s="49">
        <v>3262</v>
      </c>
      <c r="E25" s="51">
        <f>VLOOKUP(B25,'[1]2025.3新疆分公司'!$B:$E,4,FALSE)</f>
        <v>4999</v>
      </c>
      <c r="F25" s="51">
        <f>VLOOKUP(B25,'[2]2025.3新疆分公司'!$B:$G,6,FALSE)</f>
        <v>399.92</v>
      </c>
      <c r="G25" s="51">
        <f>VLOOKUP(B25,'[1]2025.3新疆分公司'!$B:$J,9,FALSE)</f>
        <v>25</v>
      </c>
      <c r="H25" s="51">
        <f>VLOOKUP(B25,'[2]2025.3新疆分公司'!$B:$L,11,FALSE)</f>
        <v>99.98</v>
      </c>
      <c r="I25" s="51">
        <f>VLOOKUP(B25,'[2]2025.3新疆分公司'!$B:$N,13,FALSE)</f>
        <v>25</v>
      </c>
      <c r="J25" s="51">
        <f t="shared" si="4"/>
        <v>549.9</v>
      </c>
      <c r="K25" s="51">
        <f t="shared" si="3"/>
        <v>2712.1</v>
      </c>
      <c r="L25" s="62"/>
    </row>
    <row r="26" ht="15" spans="1:12">
      <c r="A26" s="49">
        <v>7</v>
      </c>
      <c r="B26" s="49" t="s">
        <v>40</v>
      </c>
      <c r="C26" s="49" t="s">
        <v>34</v>
      </c>
      <c r="D26" s="49">
        <v>4046</v>
      </c>
      <c r="E26" s="51">
        <f>VLOOKUP(B26,'[1]2025.3新疆分公司'!$B:$E,4,FALSE)</f>
        <v>4999</v>
      </c>
      <c r="F26" s="51">
        <f>VLOOKUP(B26,'[2]2025.3新疆分公司'!$B:$G,6,FALSE)</f>
        <v>399.92</v>
      </c>
      <c r="G26" s="51">
        <f>VLOOKUP(B26,'[1]2025.3新疆分公司'!$B:$J,9,FALSE)</f>
        <v>25</v>
      </c>
      <c r="H26" s="51">
        <f>VLOOKUP(B26,'[2]2025.3新疆分公司'!$B:$L,11,FALSE)</f>
        <v>99.98</v>
      </c>
      <c r="I26" s="51">
        <f>VLOOKUP(B26,'[2]2025.3新疆分公司'!$B:$N,13,FALSE)</f>
        <v>25</v>
      </c>
      <c r="J26" s="51">
        <f t="shared" si="4"/>
        <v>549.9</v>
      </c>
      <c r="K26" s="51">
        <f t="shared" si="3"/>
        <v>3496.1</v>
      </c>
      <c r="L26" s="62"/>
    </row>
    <row r="27" ht="15" spans="1:12">
      <c r="A27" s="49">
        <v>8</v>
      </c>
      <c r="B27" s="49" t="s">
        <v>41</v>
      </c>
      <c r="C27" s="49" t="s">
        <v>34</v>
      </c>
      <c r="D27" s="49">
        <v>2913</v>
      </c>
      <c r="E27" s="51">
        <f>VLOOKUP(B27,'[1]2025.3新疆分公司'!$B:$E,4,FALSE)</f>
        <v>4999</v>
      </c>
      <c r="F27" s="51">
        <f>VLOOKUP(B27,'[2]2025.3新疆分公司'!$B:$G,6,FALSE)</f>
        <v>399.92</v>
      </c>
      <c r="G27" s="51">
        <f>VLOOKUP(B27,'[1]2025.3新疆分公司'!$B:$J,9,FALSE)</f>
        <v>25</v>
      </c>
      <c r="H27" s="51">
        <f>VLOOKUP(B27,'[2]2025.3新疆分公司'!$B:$L,11,FALSE)</f>
        <v>99.98</v>
      </c>
      <c r="I27" s="51">
        <f>VLOOKUP(B27,'[2]2025.3新疆分公司'!$B:$N,13,FALSE)</f>
        <v>25</v>
      </c>
      <c r="J27" s="51">
        <f t="shared" si="4"/>
        <v>549.9</v>
      </c>
      <c r="K27" s="51">
        <f t="shared" si="3"/>
        <v>2363.1</v>
      </c>
      <c r="L27" s="62"/>
    </row>
    <row r="28" ht="15" spans="1:12">
      <c r="A28" s="49">
        <v>9</v>
      </c>
      <c r="B28" s="49" t="s">
        <v>42</v>
      </c>
      <c r="C28" s="49" t="s">
        <v>34</v>
      </c>
      <c r="D28" s="49">
        <v>2946</v>
      </c>
      <c r="E28" s="51">
        <f>VLOOKUP(B28,'[1]2025.3新疆分公司'!$B:$E,4,FALSE)</f>
        <v>4999</v>
      </c>
      <c r="F28" s="51">
        <f>VLOOKUP(B28,'[2]2025.3新疆分公司'!$B:$G,6,FALSE)</f>
        <v>399.92</v>
      </c>
      <c r="G28" s="51">
        <f>VLOOKUP(B28,'[1]2025.3新疆分公司'!$B:$J,9,FALSE)</f>
        <v>25</v>
      </c>
      <c r="H28" s="51">
        <f>VLOOKUP(B28,'[2]2025.3新疆分公司'!$B:$L,11,FALSE)</f>
        <v>99.98</v>
      </c>
      <c r="I28" s="51">
        <f>VLOOKUP(B28,'[2]2025.3新疆分公司'!$B:$N,13,FALSE)</f>
        <v>25</v>
      </c>
      <c r="J28" s="51">
        <f t="shared" si="4"/>
        <v>549.9</v>
      </c>
      <c r="K28" s="51">
        <f t="shared" si="3"/>
        <v>2396.1</v>
      </c>
      <c r="L28" s="62"/>
    </row>
    <row r="29" ht="15" spans="1:12">
      <c r="A29" s="49">
        <v>10</v>
      </c>
      <c r="B29" s="49" t="s">
        <v>43</v>
      </c>
      <c r="C29" s="49" t="s">
        <v>34</v>
      </c>
      <c r="D29" s="49">
        <v>3262</v>
      </c>
      <c r="E29" s="51">
        <f>VLOOKUP(B29,'[1]2025.3新疆分公司'!$B:$E,4,FALSE)</f>
        <v>4999</v>
      </c>
      <c r="F29" s="51">
        <f>VLOOKUP(B29,'[2]2025.3新疆分公司'!$B:$G,6,FALSE)</f>
        <v>399.92</v>
      </c>
      <c r="G29" s="51">
        <f>VLOOKUP(B29,'[1]2025.3新疆分公司'!$B:$J,9,FALSE)</f>
        <v>25</v>
      </c>
      <c r="H29" s="51">
        <f>VLOOKUP(B29,'[2]2025.3新疆分公司'!$B:$L,11,FALSE)</f>
        <v>99.98</v>
      </c>
      <c r="I29" s="51">
        <f>VLOOKUP(B29,'[2]2025.3新疆分公司'!$B:$N,13,FALSE)</f>
        <v>25</v>
      </c>
      <c r="J29" s="51">
        <f t="shared" si="4"/>
        <v>549.9</v>
      </c>
      <c r="K29" s="51">
        <f t="shared" si="3"/>
        <v>2712.1</v>
      </c>
      <c r="L29" s="62"/>
    </row>
    <row r="30" ht="15" spans="1:12">
      <c r="A30" s="49">
        <v>11</v>
      </c>
      <c r="B30" s="26" t="s">
        <v>44</v>
      </c>
      <c r="C30" s="49" t="s">
        <v>34</v>
      </c>
      <c r="D30" s="49">
        <v>2962</v>
      </c>
      <c r="E30" s="51">
        <f>VLOOKUP(B30,'[1]2025.3新疆分公司'!$B:$E,4,FALSE)</f>
        <v>4999</v>
      </c>
      <c r="F30" s="51">
        <f>VLOOKUP(B30,'[2]2025.3新疆分公司'!$B:$G,6,FALSE)</f>
        <v>399.92</v>
      </c>
      <c r="G30" s="51">
        <f>VLOOKUP(B30,'[1]2025.3新疆分公司'!$B:$J,9,FALSE)</f>
        <v>25</v>
      </c>
      <c r="H30" s="51">
        <f>VLOOKUP(B30,'[2]2025.3新疆分公司'!$B:$L,11,FALSE)</f>
        <v>99.98</v>
      </c>
      <c r="I30" s="51">
        <f>VLOOKUP(B30,'[2]2025.3新疆分公司'!$B:$N,13,FALSE)</f>
        <v>25</v>
      </c>
      <c r="J30" s="51">
        <f t="shared" si="4"/>
        <v>549.9</v>
      </c>
      <c r="K30" s="51">
        <f t="shared" si="3"/>
        <v>2412.1</v>
      </c>
      <c r="L30" s="62"/>
    </row>
    <row r="31" ht="15" spans="1:12">
      <c r="A31" s="49">
        <v>12</v>
      </c>
      <c r="B31" s="49" t="s">
        <v>55</v>
      </c>
      <c r="C31" s="49" t="s">
        <v>34</v>
      </c>
      <c r="D31" s="49">
        <v>2540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f t="shared" si="4"/>
        <v>0</v>
      </c>
      <c r="K31" s="51">
        <f t="shared" si="3"/>
        <v>2540</v>
      </c>
      <c r="L31" s="62"/>
    </row>
    <row r="32" ht="15" spans="1:12">
      <c r="A32" s="51" t="s">
        <v>31</v>
      </c>
      <c r="B32" s="51"/>
      <c r="C32" s="51"/>
      <c r="D32" s="51">
        <f>SUM(D20:D31)</f>
        <v>39232</v>
      </c>
      <c r="E32" s="51">
        <f t="shared" ref="E32:K32" si="5">SUM(E20:E31)</f>
        <v>54989</v>
      </c>
      <c r="F32" s="51">
        <f t="shared" si="5"/>
        <v>4399.12</v>
      </c>
      <c r="G32" s="51">
        <f t="shared" si="5"/>
        <v>275</v>
      </c>
      <c r="H32" s="51">
        <f t="shared" si="5"/>
        <v>1099.78</v>
      </c>
      <c r="I32" s="51">
        <f t="shared" si="5"/>
        <v>275</v>
      </c>
      <c r="J32" s="51">
        <f t="shared" si="5"/>
        <v>6048.9</v>
      </c>
      <c r="K32" s="51">
        <f t="shared" si="5"/>
        <v>33183.1</v>
      </c>
      <c r="L32" s="62"/>
    </row>
    <row r="33" ht="28" customHeight="1" spans="1:12">
      <c r="A33" s="56" t="s">
        <v>46</v>
      </c>
      <c r="B33" s="56"/>
      <c r="C33" s="56"/>
      <c r="D33" s="51">
        <f>SUM(D17+D32)</f>
        <v>76621</v>
      </c>
      <c r="E33" s="51">
        <f t="shared" ref="E33:K33" si="6">SUM(E17+E32)</f>
        <v>54989</v>
      </c>
      <c r="F33" s="51">
        <f t="shared" si="6"/>
        <v>4399.12</v>
      </c>
      <c r="G33" s="51">
        <f t="shared" si="6"/>
        <v>275</v>
      </c>
      <c r="H33" s="51">
        <f t="shared" si="6"/>
        <v>1099.78</v>
      </c>
      <c r="I33" s="51">
        <f t="shared" si="6"/>
        <v>275</v>
      </c>
      <c r="J33" s="51">
        <f t="shared" si="6"/>
        <v>6048.9</v>
      </c>
      <c r="K33" s="51">
        <f t="shared" si="6"/>
        <v>70572.1</v>
      </c>
      <c r="L33" s="62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0" zoomScaleNormal="80" topLeftCell="A12" workbookViewId="0">
      <selection activeCell="O14" sqref="N14:O14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0.9363636363636" style="3" customWidth="1"/>
    <col min="11" max="16384" width="9.90909090909091" style="1"/>
  </cols>
  <sheetData>
    <row r="1" s="1" customFormat="1" ht="37" customHeight="1" spans="1:10">
      <c r="A1" s="4" t="s">
        <v>47</v>
      </c>
      <c r="B1" s="4"/>
      <c r="C1" s="4"/>
      <c r="D1" s="4"/>
      <c r="E1" s="4"/>
      <c r="F1" s="4"/>
      <c r="G1" s="4"/>
      <c r="H1" s="4"/>
      <c r="I1" s="4"/>
      <c r="J1" s="3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56</v>
      </c>
      <c r="F2" s="6" t="s">
        <v>57</v>
      </c>
      <c r="G2" s="5" t="s">
        <v>58</v>
      </c>
      <c r="H2" s="5" t="s">
        <v>59</v>
      </c>
      <c r="I2" s="5" t="s">
        <v>60</v>
      </c>
      <c r="J2" s="5" t="s">
        <v>15</v>
      </c>
    </row>
    <row r="3" s="1" customFormat="1" ht="15" spans="1:10">
      <c r="A3" s="7">
        <v>1</v>
      </c>
      <c r="B3" s="8" t="s">
        <v>16</v>
      </c>
      <c r="C3" s="7" t="s">
        <v>17</v>
      </c>
      <c r="D3" s="7">
        <f t="shared" ref="D3:D7" si="0">E3+F3</f>
        <v>2555</v>
      </c>
      <c r="E3" s="9">
        <v>2505</v>
      </c>
      <c r="F3" s="10">
        <v>50</v>
      </c>
      <c r="G3" s="11"/>
      <c r="H3" s="12"/>
      <c r="I3" s="7" t="s">
        <v>61</v>
      </c>
      <c r="J3" s="36"/>
    </row>
    <row r="4" s="1" customFormat="1" ht="15" spans="1:10">
      <c r="A4" s="7">
        <v>2</v>
      </c>
      <c r="B4" s="8" t="s">
        <v>62</v>
      </c>
      <c r="C4" s="7" t="s">
        <v>17</v>
      </c>
      <c r="D4" s="7">
        <f t="shared" si="0"/>
        <v>2872</v>
      </c>
      <c r="E4" s="9">
        <v>2672</v>
      </c>
      <c r="F4" s="9">
        <v>200</v>
      </c>
      <c r="G4" s="11"/>
      <c r="H4" s="12"/>
      <c r="I4" s="7" t="s">
        <v>61</v>
      </c>
      <c r="J4" s="36"/>
    </row>
    <row r="5" s="1" customFormat="1" ht="15" spans="1:10">
      <c r="A5" s="7">
        <v>3</v>
      </c>
      <c r="B5" s="13" t="s">
        <v>63</v>
      </c>
      <c r="C5" s="7" t="s">
        <v>17</v>
      </c>
      <c r="D5" s="7">
        <f t="shared" si="0"/>
        <v>2705</v>
      </c>
      <c r="E5" s="9">
        <v>2505</v>
      </c>
      <c r="F5" s="9">
        <v>200</v>
      </c>
      <c r="G5" s="11"/>
      <c r="H5" s="12"/>
      <c r="I5" s="7" t="s">
        <v>61</v>
      </c>
      <c r="J5" s="36"/>
    </row>
    <row r="6" s="1" customFormat="1" ht="15" spans="1:10">
      <c r="A6" s="7">
        <v>4</v>
      </c>
      <c r="B6" s="8" t="s">
        <v>20</v>
      </c>
      <c r="C6" s="7" t="s">
        <v>17</v>
      </c>
      <c r="D6" s="7">
        <f t="shared" si="0"/>
        <v>2705</v>
      </c>
      <c r="E6" s="9">
        <v>2505</v>
      </c>
      <c r="F6" s="9">
        <v>200</v>
      </c>
      <c r="G6" s="11"/>
      <c r="H6" s="12"/>
      <c r="I6" s="7" t="s">
        <v>61</v>
      </c>
      <c r="J6" s="36"/>
    </row>
    <row r="7" s="1" customFormat="1" ht="15" spans="1:10">
      <c r="A7" s="7">
        <v>5</v>
      </c>
      <c r="B7" s="8" t="s">
        <v>64</v>
      </c>
      <c r="C7" s="7" t="s">
        <v>17</v>
      </c>
      <c r="D7" s="7">
        <f t="shared" si="0"/>
        <v>2705</v>
      </c>
      <c r="E7" s="9">
        <v>2505</v>
      </c>
      <c r="F7" s="9">
        <v>200</v>
      </c>
      <c r="G7" s="11"/>
      <c r="H7" s="12"/>
      <c r="I7" s="7" t="s">
        <v>61</v>
      </c>
      <c r="J7" s="36"/>
    </row>
    <row r="8" s="1" customFormat="1" ht="15" spans="1:10">
      <c r="A8" s="7">
        <v>6</v>
      </c>
      <c r="B8" s="8" t="s">
        <v>22</v>
      </c>
      <c r="C8" s="7" t="s">
        <v>17</v>
      </c>
      <c r="D8" s="7">
        <f>E8+F8+G8+H8</f>
        <v>2505</v>
      </c>
      <c r="E8" s="9">
        <v>2505</v>
      </c>
      <c r="F8" s="9">
        <v>0</v>
      </c>
      <c r="G8" s="11"/>
      <c r="H8" s="12"/>
      <c r="I8" s="7" t="s">
        <v>61</v>
      </c>
      <c r="J8" s="36"/>
    </row>
    <row r="9" s="1" customFormat="1" ht="15" spans="1:10">
      <c r="A9" s="7">
        <v>7</v>
      </c>
      <c r="B9" s="14" t="s">
        <v>23</v>
      </c>
      <c r="C9" s="7" t="s">
        <v>17</v>
      </c>
      <c r="D9" s="7">
        <f t="shared" ref="D9:D16" si="1">E9+F9</f>
        <v>2822</v>
      </c>
      <c r="E9" s="9">
        <v>2672</v>
      </c>
      <c r="F9" s="15">
        <v>150</v>
      </c>
      <c r="G9" s="11"/>
      <c r="H9" s="12"/>
      <c r="I9" s="7" t="s">
        <v>61</v>
      </c>
      <c r="J9" s="36"/>
    </row>
    <row r="10" s="1" customFormat="1" ht="15" spans="1:10">
      <c r="A10" s="7">
        <v>8</v>
      </c>
      <c r="B10" s="14" t="s">
        <v>24</v>
      </c>
      <c r="C10" s="7" t="s">
        <v>17</v>
      </c>
      <c r="D10" s="7">
        <f t="shared" si="1"/>
        <v>2555</v>
      </c>
      <c r="E10" s="9">
        <v>2505</v>
      </c>
      <c r="F10" s="15">
        <v>50</v>
      </c>
      <c r="G10" s="11"/>
      <c r="H10" s="12"/>
      <c r="I10" s="7" t="s">
        <v>61</v>
      </c>
      <c r="J10" s="36"/>
    </row>
    <row r="11" s="1" customFormat="1" ht="15" spans="1:10">
      <c r="A11" s="7">
        <v>9</v>
      </c>
      <c r="B11" s="14" t="s">
        <v>53</v>
      </c>
      <c r="C11" s="7" t="s">
        <v>17</v>
      </c>
      <c r="D11" s="7">
        <f t="shared" si="1"/>
        <v>2672</v>
      </c>
      <c r="E11" s="9">
        <v>2672</v>
      </c>
      <c r="F11" s="16">
        <v>0</v>
      </c>
      <c r="G11" s="11"/>
      <c r="H11" s="12"/>
      <c r="I11" s="7" t="s">
        <v>61</v>
      </c>
      <c r="J11" s="36"/>
    </row>
    <row r="12" s="1" customFormat="1" ht="15" spans="1:10">
      <c r="A12" s="7">
        <v>10</v>
      </c>
      <c r="B12" s="17" t="s">
        <v>26</v>
      </c>
      <c r="C12" s="18" t="s">
        <v>17</v>
      </c>
      <c r="D12" s="7">
        <f t="shared" si="1"/>
        <v>2672</v>
      </c>
      <c r="E12" s="9">
        <v>2672</v>
      </c>
      <c r="F12" s="16">
        <v>0</v>
      </c>
      <c r="G12" s="19"/>
      <c r="H12" s="20"/>
      <c r="I12" s="7" t="s">
        <v>61</v>
      </c>
      <c r="J12" s="36"/>
    </row>
    <row r="13" s="1" customFormat="1" ht="15" spans="1:10">
      <c r="A13" s="7">
        <v>11</v>
      </c>
      <c r="B13" s="14" t="s">
        <v>27</v>
      </c>
      <c r="C13" s="7" t="s">
        <v>17</v>
      </c>
      <c r="D13" s="7">
        <f t="shared" si="1"/>
        <v>2722</v>
      </c>
      <c r="E13" s="9">
        <v>2672</v>
      </c>
      <c r="F13" s="16">
        <v>50</v>
      </c>
      <c r="G13" s="11"/>
      <c r="H13" s="7"/>
      <c r="I13" s="7" t="s">
        <v>61</v>
      </c>
      <c r="J13" s="36"/>
    </row>
    <row r="14" s="1" customFormat="1" ht="15" spans="1:10">
      <c r="A14" s="7">
        <v>12</v>
      </c>
      <c r="B14" s="14" t="s">
        <v>28</v>
      </c>
      <c r="C14" s="7" t="s">
        <v>17</v>
      </c>
      <c r="D14" s="7">
        <f t="shared" si="1"/>
        <v>2555</v>
      </c>
      <c r="E14" s="9">
        <v>2555</v>
      </c>
      <c r="F14" s="16">
        <v>0</v>
      </c>
      <c r="G14" s="11"/>
      <c r="H14" s="7"/>
      <c r="I14" s="7" t="s">
        <v>61</v>
      </c>
      <c r="J14" s="36"/>
    </row>
    <row r="15" s="1" customFormat="1" ht="15" spans="1:10">
      <c r="A15" s="7">
        <v>13</v>
      </c>
      <c r="B15" s="8" t="s">
        <v>29</v>
      </c>
      <c r="C15" s="7" t="s">
        <v>17</v>
      </c>
      <c r="D15" s="7">
        <f t="shared" si="1"/>
        <v>2672</v>
      </c>
      <c r="E15" s="9">
        <v>2672</v>
      </c>
      <c r="F15" s="16">
        <v>0</v>
      </c>
      <c r="G15" s="11"/>
      <c r="H15" s="7"/>
      <c r="I15" s="7" t="s">
        <v>61</v>
      </c>
      <c r="J15" s="36"/>
    </row>
    <row r="16" s="1" customFormat="1" ht="15" spans="1:10">
      <c r="A16" s="7">
        <v>14</v>
      </c>
      <c r="B16" s="17" t="s">
        <v>30</v>
      </c>
      <c r="C16" s="7" t="s">
        <v>17</v>
      </c>
      <c r="D16" s="7">
        <f t="shared" si="1"/>
        <v>2672</v>
      </c>
      <c r="E16" s="9">
        <v>2672</v>
      </c>
      <c r="F16" s="16">
        <v>0</v>
      </c>
      <c r="G16" s="11"/>
      <c r="H16" s="7"/>
      <c r="I16" s="7" t="s">
        <v>61</v>
      </c>
      <c r="J16" s="36"/>
    </row>
    <row r="17" s="1" customFormat="1" ht="30" customHeight="1" spans="1:10">
      <c r="A17" s="6" t="s">
        <v>31</v>
      </c>
      <c r="B17" s="21"/>
      <c r="C17" s="22"/>
      <c r="D17" s="23">
        <f t="shared" ref="D17:H17" si="2">SUM(D3:D16)</f>
        <v>37389</v>
      </c>
      <c r="E17" s="23">
        <f t="shared" si="2"/>
        <v>36289</v>
      </c>
      <c r="F17" s="23">
        <f t="shared" si="2"/>
        <v>1100</v>
      </c>
      <c r="G17" s="23">
        <f t="shared" si="2"/>
        <v>0</v>
      </c>
      <c r="H17" s="23">
        <f t="shared" si="2"/>
        <v>0</v>
      </c>
      <c r="I17" s="37"/>
      <c r="J17" s="38"/>
    </row>
    <row r="18" s="1" customFormat="1" ht="46" customHeight="1" spans="1:10">
      <c r="A18" s="4" t="s">
        <v>54</v>
      </c>
      <c r="B18" s="4"/>
      <c r="C18" s="4"/>
      <c r="D18" s="4"/>
      <c r="E18" s="4"/>
      <c r="F18" s="4"/>
      <c r="G18" s="4"/>
      <c r="H18" s="4"/>
      <c r="I18" s="4"/>
      <c r="J18" s="35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56</v>
      </c>
      <c r="F19" s="5" t="s">
        <v>57</v>
      </c>
      <c r="G19" s="5" t="s">
        <v>58</v>
      </c>
      <c r="H19" s="5" t="s">
        <v>59</v>
      </c>
      <c r="I19" s="5" t="s">
        <v>60</v>
      </c>
      <c r="J19" s="26" t="s">
        <v>15</v>
      </c>
    </row>
    <row r="20" s="1" customFormat="1" ht="15" spans="1:10">
      <c r="A20" s="7">
        <v>1</v>
      </c>
      <c r="B20" s="5" t="s">
        <v>33</v>
      </c>
      <c r="C20" s="7" t="s">
        <v>34</v>
      </c>
      <c r="D20" s="7">
        <f t="shared" ref="D20:D31" si="3">E20+F20+G20+H20</f>
        <v>4145</v>
      </c>
      <c r="E20" s="11">
        <v>3545</v>
      </c>
      <c r="F20" s="11">
        <v>400</v>
      </c>
      <c r="G20" s="7">
        <v>200</v>
      </c>
      <c r="H20" s="12"/>
      <c r="I20" s="7" t="s">
        <v>61</v>
      </c>
      <c r="J20" s="36"/>
    </row>
    <row r="21" s="1" customFormat="1" ht="15" spans="1:10">
      <c r="A21" s="7">
        <v>2</v>
      </c>
      <c r="B21" s="5" t="s">
        <v>35</v>
      </c>
      <c r="C21" s="7" t="s">
        <v>34</v>
      </c>
      <c r="D21" s="7">
        <f t="shared" si="3"/>
        <v>2946</v>
      </c>
      <c r="E21" s="11">
        <v>2796</v>
      </c>
      <c r="F21" s="11">
        <v>150</v>
      </c>
      <c r="G21" s="5"/>
      <c r="H21" s="24"/>
      <c r="I21" s="7" t="s">
        <v>61</v>
      </c>
      <c r="J21" s="36"/>
    </row>
    <row r="22" s="1" customFormat="1" ht="15" spans="1:10">
      <c r="A22" s="7">
        <v>3</v>
      </c>
      <c r="B22" s="5" t="s">
        <v>36</v>
      </c>
      <c r="C22" s="7" t="s">
        <v>34</v>
      </c>
      <c r="D22" s="25">
        <f t="shared" si="3"/>
        <v>3952</v>
      </c>
      <c r="E22" s="11">
        <v>3652</v>
      </c>
      <c r="F22" s="11">
        <v>300</v>
      </c>
      <c r="G22" s="7"/>
      <c r="H22" s="12"/>
      <c r="I22" s="7" t="s">
        <v>61</v>
      </c>
      <c r="J22" s="36"/>
    </row>
    <row r="23" s="1" customFormat="1" ht="15" spans="1:10">
      <c r="A23" s="7">
        <v>4</v>
      </c>
      <c r="B23" s="7" t="s">
        <v>37</v>
      </c>
      <c r="C23" s="7" t="s">
        <v>34</v>
      </c>
      <c r="D23" s="25">
        <f t="shared" si="3"/>
        <v>2830</v>
      </c>
      <c r="E23" s="11">
        <v>2630</v>
      </c>
      <c r="F23" s="11">
        <v>200</v>
      </c>
      <c r="G23" s="7"/>
      <c r="H23" s="12"/>
      <c r="I23" s="7" t="s">
        <v>61</v>
      </c>
      <c r="J23" s="36"/>
    </row>
    <row r="24" s="1" customFormat="1" ht="15" spans="1:10">
      <c r="A24" s="7">
        <v>5</v>
      </c>
      <c r="B24" s="7" t="s">
        <v>38</v>
      </c>
      <c r="C24" s="7" t="s">
        <v>34</v>
      </c>
      <c r="D24" s="7">
        <f t="shared" si="3"/>
        <v>3428</v>
      </c>
      <c r="E24" s="11">
        <v>3128</v>
      </c>
      <c r="F24" s="11">
        <v>300</v>
      </c>
      <c r="G24" s="5"/>
      <c r="H24" s="24"/>
      <c r="I24" s="7" t="s">
        <v>61</v>
      </c>
      <c r="J24" s="36"/>
    </row>
    <row r="25" s="1" customFormat="1" ht="15" spans="1:10">
      <c r="A25" s="7">
        <v>6</v>
      </c>
      <c r="B25" s="5" t="s">
        <v>39</v>
      </c>
      <c r="C25" s="7" t="s">
        <v>34</v>
      </c>
      <c r="D25" s="7">
        <f t="shared" si="3"/>
        <v>3262</v>
      </c>
      <c r="E25" s="11">
        <v>2962</v>
      </c>
      <c r="F25" s="11">
        <v>300</v>
      </c>
      <c r="G25" s="5"/>
      <c r="H25" s="12"/>
      <c r="I25" s="7" t="s">
        <v>61</v>
      </c>
      <c r="J25" s="36"/>
    </row>
    <row r="26" s="1" customFormat="1" ht="15" spans="1:10">
      <c r="A26" s="7">
        <v>7</v>
      </c>
      <c r="B26" s="5" t="s">
        <v>40</v>
      </c>
      <c r="C26" s="7" t="s">
        <v>34</v>
      </c>
      <c r="D26" s="7">
        <f t="shared" si="3"/>
        <v>4046</v>
      </c>
      <c r="E26" s="11">
        <v>3796</v>
      </c>
      <c r="F26" s="11">
        <v>250</v>
      </c>
      <c r="G26" s="5"/>
      <c r="H26" s="12"/>
      <c r="I26" s="7" t="s">
        <v>61</v>
      </c>
      <c r="J26" s="36"/>
    </row>
    <row r="27" s="1" customFormat="1" ht="15" spans="1:10">
      <c r="A27" s="7">
        <v>8</v>
      </c>
      <c r="B27" s="7" t="s">
        <v>41</v>
      </c>
      <c r="C27" s="7" t="s">
        <v>34</v>
      </c>
      <c r="D27" s="7">
        <f t="shared" si="3"/>
        <v>2913</v>
      </c>
      <c r="E27" s="11">
        <v>2713</v>
      </c>
      <c r="F27" s="11">
        <v>200</v>
      </c>
      <c r="G27" s="5"/>
      <c r="H27" s="24"/>
      <c r="I27" s="7" t="s">
        <v>61</v>
      </c>
      <c r="J27" s="36"/>
    </row>
    <row r="28" s="1" customFormat="1" ht="15" spans="1:10">
      <c r="A28" s="7">
        <v>9</v>
      </c>
      <c r="B28" s="5" t="s">
        <v>42</v>
      </c>
      <c r="C28" s="7" t="s">
        <v>34</v>
      </c>
      <c r="D28" s="7">
        <f t="shared" si="3"/>
        <v>2946</v>
      </c>
      <c r="E28" s="11">
        <v>2796</v>
      </c>
      <c r="F28" s="11">
        <v>150</v>
      </c>
      <c r="G28" s="5"/>
      <c r="H28" s="12"/>
      <c r="I28" s="7" t="s">
        <v>61</v>
      </c>
      <c r="J28" s="36"/>
    </row>
    <row r="29" s="1" customFormat="1" ht="15" spans="1:10">
      <c r="A29" s="7">
        <v>10</v>
      </c>
      <c r="B29" s="7" t="s">
        <v>43</v>
      </c>
      <c r="C29" s="7" t="s">
        <v>34</v>
      </c>
      <c r="D29" s="7">
        <f t="shared" si="3"/>
        <v>3262</v>
      </c>
      <c r="E29" s="11">
        <v>2962</v>
      </c>
      <c r="F29" s="11">
        <v>300</v>
      </c>
      <c r="G29" s="5"/>
      <c r="H29" s="24"/>
      <c r="I29" s="7" t="s">
        <v>61</v>
      </c>
      <c r="J29" s="36"/>
    </row>
    <row r="30" s="1" customFormat="1" ht="15" spans="1:10">
      <c r="A30" s="7">
        <v>11</v>
      </c>
      <c r="B30" s="26" t="s">
        <v>44</v>
      </c>
      <c r="C30" s="7" t="s">
        <v>34</v>
      </c>
      <c r="D30" s="7">
        <f t="shared" si="3"/>
        <v>2962</v>
      </c>
      <c r="E30" s="11">
        <v>2962</v>
      </c>
      <c r="F30" s="11">
        <v>0</v>
      </c>
      <c r="G30" s="5"/>
      <c r="H30" s="24"/>
      <c r="I30" s="7" t="s">
        <v>61</v>
      </c>
      <c r="J30" s="36"/>
    </row>
    <row r="31" s="1" customFormat="1" ht="15" spans="1:10">
      <c r="A31" s="27">
        <v>12</v>
      </c>
      <c r="B31" s="28" t="s">
        <v>55</v>
      </c>
      <c r="C31" s="7" t="s">
        <v>34</v>
      </c>
      <c r="D31" s="7">
        <f t="shared" si="3"/>
        <v>2540</v>
      </c>
      <c r="E31" s="11">
        <v>2490</v>
      </c>
      <c r="F31" s="11">
        <v>50</v>
      </c>
      <c r="G31" s="5"/>
      <c r="H31" s="24"/>
      <c r="I31" s="7" t="s">
        <v>61</v>
      </c>
      <c r="J31" s="36"/>
    </row>
    <row r="32" s="1" customFormat="1" ht="25" customHeight="1" spans="1:10">
      <c r="A32" s="27" t="s">
        <v>31</v>
      </c>
      <c r="B32" s="28"/>
      <c r="C32" s="29"/>
      <c r="D32" s="30">
        <f t="shared" ref="D32:H32" si="4">SUM(D20:D31)</f>
        <v>39232</v>
      </c>
      <c r="E32" s="5">
        <f t="shared" si="4"/>
        <v>36432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39"/>
    </row>
    <row r="33" s="1" customFormat="1" ht="25" customHeight="1" spans="1:10">
      <c r="A33" s="31" t="s">
        <v>46</v>
      </c>
      <c r="B33" s="32"/>
      <c r="C33" s="33"/>
      <c r="D33" s="34">
        <f t="shared" ref="D33:G33" si="5">D17+D32</f>
        <v>76621</v>
      </c>
      <c r="E33" s="34">
        <f t="shared" si="5"/>
        <v>72721</v>
      </c>
      <c r="F33" s="34">
        <f t="shared" si="5"/>
        <v>3700</v>
      </c>
      <c r="G33" s="34">
        <f t="shared" si="5"/>
        <v>200</v>
      </c>
      <c r="H33" s="34">
        <f>SUM(H17+H32)</f>
        <v>0</v>
      </c>
      <c r="I33" s="40"/>
      <c r="J33" s="41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2025年3月工资结算表</vt:lpstr>
      <vt:lpstr>2025年3月工资发放表</vt:lpstr>
      <vt:lpstr>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dell</cp:lastModifiedBy>
  <dcterms:created xsi:type="dcterms:W3CDTF">2023-05-12T11:15:00Z</dcterms:created>
  <dcterms:modified xsi:type="dcterms:W3CDTF">2025-04-09T02:49:35Z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56B36910B5D24B62984FF6484771F8B6_13</vt:lpwstr>
  </property>
  <property fmtid="{D5CDD505-2E9C-101B-9397-08002B2CF9AE}" pid="4" name="KSOReadingLayout">
    <vt:bool>true</vt:bool>
  </property>
</Properties>
</file>