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疆36中（新疆分公司发）" sheetId="1" r:id="rId1"/>
  </sheets>
  <externalReferences>
    <externalReference r:id="rId2"/>
  </externalReferences>
  <definedNames>
    <definedName name="_xlnm._FilterDatabase" localSheetId="0" hidden="1">'新疆36中（新疆分公司发）'!$F$4:$N$15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<sst xmlns="http://schemas.openxmlformats.org/spreadsheetml/2006/main" count="127" uniqueCount="86">
  <si>
    <t>新疆36中学校2025年3月工资表</t>
  </si>
  <si>
    <t>序号</t>
  </si>
  <si>
    <t>姓名</t>
  </si>
  <si>
    <t>职位</t>
  </si>
  <si>
    <t>入职
时间</t>
  </si>
  <si>
    <t>试用/转正</t>
  </si>
  <si>
    <t>应出勤天数</t>
  </si>
  <si>
    <t>迟到/旷工</t>
  </si>
  <si>
    <t>请假(班)</t>
  </si>
  <si>
    <t>其它假</t>
  </si>
  <si>
    <t>假期休假</t>
  </si>
  <si>
    <t>原余休</t>
  </si>
  <si>
    <t>本月余休</t>
  </si>
  <si>
    <t>本月补休</t>
  </si>
  <si>
    <t>现余休</t>
  </si>
  <si>
    <t>其 他 信 息</t>
  </si>
  <si>
    <t>绩效工资标准</t>
  </si>
  <si>
    <t>考核
等级</t>
  </si>
  <si>
    <t>考核奖励/处罚(元）</t>
  </si>
  <si>
    <t>备   注</t>
  </si>
  <si>
    <t>推荐奖</t>
  </si>
  <si>
    <t>工资标准</t>
  </si>
  <si>
    <t>基础工资</t>
  </si>
  <si>
    <t>职务工资</t>
  </si>
  <si>
    <t>浮动工资</t>
  </si>
  <si>
    <t>交通补贴</t>
  </si>
  <si>
    <t>房贴</t>
  </si>
  <si>
    <t>通讯补贴</t>
  </si>
  <si>
    <t>补贴</t>
  </si>
  <si>
    <t>其它补贴</t>
  </si>
  <si>
    <t>彩铃补贴</t>
  </si>
  <si>
    <t>全勤</t>
  </si>
  <si>
    <t>绩效</t>
  </si>
  <si>
    <t>工龄补贴</t>
  </si>
  <si>
    <t>学历补贴</t>
  </si>
  <si>
    <t>资质证书补贴</t>
  </si>
  <si>
    <t>合计</t>
  </si>
  <si>
    <t>扣假班数</t>
  </si>
  <si>
    <t>扣假</t>
  </si>
  <si>
    <t>迟到</t>
  </si>
  <si>
    <t>扣款</t>
  </si>
  <si>
    <t>其它扣款</t>
  </si>
  <si>
    <t>扣款合计</t>
  </si>
  <si>
    <t>实发工资</t>
  </si>
  <si>
    <t>签字</t>
  </si>
  <si>
    <t>备注</t>
  </si>
  <si>
    <t>病-事假</t>
  </si>
  <si>
    <t>唐言泽</t>
  </si>
  <si>
    <t>助理</t>
  </si>
  <si>
    <t>2024.9.10</t>
  </si>
  <si>
    <t>转正</t>
  </si>
  <si>
    <t>/</t>
  </si>
  <si>
    <t>扣五险549.90元</t>
  </si>
  <si>
    <t>徐芳</t>
  </si>
  <si>
    <t>2024.8.2</t>
  </si>
  <si>
    <t>病假8个班（18-25日）</t>
  </si>
  <si>
    <t>拉依汗·沙合都拉</t>
  </si>
  <si>
    <t>面点师</t>
  </si>
  <si>
    <t>2024.8.1</t>
  </si>
  <si>
    <t>（1-9日）9个班按3500元计发；（10-31日）22个班按4000元/月计发；</t>
  </si>
  <si>
    <t>3.10转岗做面点</t>
  </si>
  <si>
    <t>3500/4000</t>
  </si>
  <si>
    <t>（1-9日）9个班按3500元计发；（10-31日）22个班按4000元/月计发；扣社保549.90元</t>
  </si>
  <si>
    <t>哈地夏·胡山</t>
  </si>
  <si>
    <t>服务员班长</t>
  </si>
  <si>
    <t>努尔古丽·伊斯马伊力</t>
  </si>
  <si>
    <t>服务员</t>
  </si>
  <si>
    <t>2024.8.19</t>
  </si>
  <si>
    <t>麦麦提艾力·阿吉</t>
  </si>
  <si>
    <t>切配</t>
  </si>
  <si>
    <t>祖拉木·马木提</t>
  </si>
  <si>
    <t>2024.8.22</t>
  </si>
  <si>
    <t>麦祖热姆·艾则孜</t>
  </si>
  <si>
    <t>（1-9日）9个班按4000元计发；（10-31日）22个班按3500元/月计发；</t>
  </si>
  <si>
    <t>3.10转岗为服务员工资3500，1号-9号工资按面点4000元计算</t>
  </si>
  <si>
    <t>4000/3500</t>
  </si>
  <si>
    <t>依力牙斯·吐尔洪</t>
  </si>
  <si>
    <t>厨师</t>
  </si>
  <si>
    <t>2024.9.9</t>
  </si>
  <si>
    <t>卡地尔·托乎提</t>
  </si>
  <si>
    <t>2024.9.18</t>
  </si>
  <si>
    <t>努尔阿米娜·阿卜杜拉</t>
  </si>
  <si>
    <t>洗碗工</t>
  </si>
  <si>
    <t>仝啊伟</t>
  </si>
  <si>
    <t>2024.12.26</t>
  </si>
  <si>
    <t>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</si>
</sst>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8" borderId="11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2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176" fontId="4" fillId="0" borderId="3" xfId="49" applyNumberFormat="1" applyFont="1" applyBorder="1" applyAlignment="1">
      <alignment horizontal="center" vertical="center" wrapText="1"/>
    </xf>
    <xf numFmtId="0" fontId="6" fillId="3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7" fillId="0" borderId="1" xfId="49" applyNumberFormat="1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4" fontId="7" fillId="0" borderId="1" xfId="49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9" fontId="7" fillId="0" borderId="1" xfId="49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5" fillId="2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6" fontId="5" fillId="4" borderId="2" xfId="49" applyNumberFormat="1" applyFont="1" applyFill="1" applyBorder="1" applyAlignment="1">
      <alignment horizontal="center" vertical="center" wrapText="1"/>
    </xf>
    <xf numFmtId="176" fontId="5" fillId="4" borderId="1" xfId="49" applyNumberFormat="1" applyFont="1" applyFill="1" applyBorder="1" applyAlignment="1">
      <alignment horizontal="center" vertical="center" wrapText="1"/>
    </xf>
    <xf numFmtId="176" fontId="5" fillId="5" borderId="1" xfId="50" applyNumberFormat="1" applyFont="1" applyFill="1" applyBorder="1" applyAlignment="1">
      <alignment horizontal="center" vertical="center" wrapText="1"/>
    </xf>
    <xf numFmtId="176" fontId="5" fillId="4" borderId="3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176" fontId="13" fillId="0" borderId="1" xfId="0" applyNumberFormat="1" applyFont="1" applyBorder="1" applyAlignment="1">
      <alignment horizontal="center" vertical="center" wrapText="1"/>
    </xf>
    <xf numFmtId="176" fontId="13" fillId="4" borderId="1" xfId="0" applyNumberFormat="1" applyFont="1" applyFill="1" applyBorder="1" applyAlignment="1">
      <alignment horizontal="center" vertical="center" wrapText="1"/>
    </xf>
    <xf numFmtId="176" fontId="5" fillId="5" borderId="2" xfId="50" applyNumberFormat="1" applyFont="1" applyFill="1" applyBorder="1" applyAlignment="1">
      <alignment horizontal="center" vertical="center" wrapText="1"/>
    </xf>
    <xf numFmtId="176" fontId="5" fillId="5" borderId="3" xfId="5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6" fontId="5" fillId="5" borderId="2" xfId="51" applyNumberFormat="1" applyFont="1" applyFill="1" applyBorder="1" applyAlignment="1">
      <alignment horizontal="center" vertical="center" wrapText="1"/>
    </xf>
    <xf numFmtId="176" fontId="5" fillId="5" borderId="3" xfId="51" applyNumberFormat="1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8" fillId="0" borderId="7" xfId="0" applyNumberFormat="1" applyFont="1" applyFill="1" applyBorder="1" applyAlignment="1" applyProtection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8" xfId="50"/>
    <cellStyle name="常规 2 3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W17"/>
  <sheetViews>
    <sheetView tabSelected="1" zoomScale="82" zoomScaleNormal="82" workbookViewId="0">
      <pane xSplit="2" ySplit="3" topLeftCell="AD4" activePane="bottomRight" state="frozen"/>
      <selection/>
      <selection pane="topRight"/>
      <selection pane="bottomLeft"/>
      <selection pane="bottomRight" activeCell="AT4" sqref="AT4"/>
    </sheetView>
  </sheetViews>
  <sheetFormatPr defaultColWidth="10.825" defaultRowHeight="18.75"/>
  <cols>
    <col min="1" max="1" width="10.825" style="3" customWidth="1"/>
    <col min="2" max="2" width="35.2" style="3" customWidth="1"/>
    <col min="3" max="3" width="10.825" style="1" customWidth="1"/>
    <col min="4" max="4" width="15.0833333333333" style="1" customWidth="1"/>
    <col min="5" max="5" width="10.825" style="4" customWidth="1"/>
    <col min="6" max="14" width="10.825" style="1" customWidth="1"/>
    <col min="15" max="15" width="20.45" style="1" customWidth="1"/>
    <col min="16" max="18" width="10.825" style="1" customWidth="1"/>
    <col min="19" max="19" width="31.5583333333333" style="1" customWidth="1"/>
    <col min="20" max="22" width="19.2" style="1" customWidth="1"/>
    <col min="23" max="23" width="11.9166666666667" style="1" customWidth="1"/>
    <col min="24" max="24" width="13" style="1" customWidth="1"/>
    <col min="25" max="38" width="10.825" style="1" customWidth="1"/>
    <col min="39" max="39" width="13.8166666666667" style="1" customWidth="1"/>
    <col min="40" max="40" width="10.825" style="1" customWidth="1"/>
    <col min="41" max="41" width="12.1916666666667" style="1" customWidth="1"/>
    <col min="42" max="44" width="10.825" style="1" customWidth="1"/>
    <col min="45" max="45" width="13.1416666666667" style="1" customWidth="1"/>
    <col min="46" max="46" width="15.7166666666667" style="1" customWidth="1"/>
    <col min="47" max="47" width="10.825" style="1" customWidth="1"/>
    <col min="48" max="48" width="19.8083333333333" style="1" customWidth="1"/>
    <col min="49" max="16384" width="10.825" style="1" customWidth="1"/>
  </cols>
  <sheetData>
    <row r="1" s="1" customFormat="1" ht="45" customHeight="1" spans="1:48">
      <c r="A1" s="3"/>
      <c r="B1" s="3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7"/>
      <c r="U1" s="37"/>
      <c r="V1" s="37"/>
      <c r="W1" s="37" t="s">
        <v>0</v>
      </c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</row>
    <row r="2" s="1" customFormat="1" ht="28" customHeight="1" spans="1:48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34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38" t="s">
        <v>20</v>
      </c>
      <c r="U2" s="38"/>
      <c r="V2" s="38"/>
      <c r="W2" s="39" t="s">
        <v>21</v>
      </c>
      <c r="X2" s="40" t="s">
        <v>22</v>
      </c>
      <c r="Y2" s="40" t="s">
        <v>23</v>
      </c>
      <c r="Z2" s="40" t="s">
        <v>24</v>
      </c>
      <c r="AA2" s="40" t="s">
        <v>25</v>
      </c>
      <c r="AB2" s="40" t="s">
        <v>26</v>
      </c>
      <c r="AC2" s="40" t="s">
        <v>27</v>
      </c>
      <c r="AD2" s="40" t="s">
        <v>28</v>
      </c>
      <c r="AE2" s="40" t="s">
        <v>29</v>
      </c>
      <c r="AF2" s="56" t="s">
        <v>30</v>
      </c>
      <c r="AG2" s="40" t="s">
        <v>31</v>
      </c>
      <c r="AH2" s="61" t="s">
        <v>32</v>
      </c>
      <c r="AI2" s="61" t="s">
        <v>33</v>
      </c>
      <c r="AJ2" s="61" t="s">
        <v>34</v>
      </c>
      <c r="AK2" s="61" t="s">
        <v>35</v>
      </c>
      <c r="AL2" s="56" t="s">
        <v>20</v>
      </c>
      <c r="AM2" s="40" t="s">
        <v>36</v>
      </c>
      <c r="AN2" s="40" t="s">
        <v>37</v>
      </c>
      <c r="AO2" s="40" t="s">
        <v>38</v>
      </c>
      <c r="AP2" s="56" t="s">
        <v>39</v>
      </c>
      <c r="AQ2" s="40" t="s">
        <v>40</v>
      </c>
      <c r="AR2" s="40" t="s">
        <v>41</v>
      </c>
      <c r="AS2" s="40" t="s">
        <v>42</v>
      </c>
      <c r="AT2" s="40" t="s">
        <v>43</v>
      </c>
      <c r="AU2" s="40" t="s">
        <v>44</v>
      </c>
      <c r="AV2" s="40" t="s">
        <v>45</v>
      </c>
    </row>
    <row r="3" s="1" customFormat="1" ht="28" customHeight="1" spans="1:48">
      <c r="A3" s="7"/>
      <c r="B3" s="10"/>
      <c r="C3" s="9"/>
      <c r="D3" s="9"/>
      <c r="E3" s="9"/>
      <c r="F3" s="9"/>
      <c r="G3" s="9"/>
      <c r="H3" s="9" t="s">
        <v>46</v>
      </c>
      <c r="I3" s="9"/>
      <c r="J3" s="9"/>
      <c r="K3" s="34"/>
      <c r="L3" s="9"/>
      <c r="M3" s="9"/>
      <c r="N3" s="9"/>
      <c r="O3" s="9"/>
      <c r="P3" s="9"/>
      <c r="Q3" s="9"/>
      <c r="R3" s="9"/>
      <c r="S3" s="9"/>
      <c r="T3" s="41"/>
      <c r="U3" s="41"/>
      <c r="V3" s="41"/>
      <c r="W3" s="39"/>
      <c r="X3" s="40"/>
      <c r="Y3" s="40"/>
      <c r="Z3" s="40"/>
      <c r="AA3" s="40"/>
      <c r="AB3" s="40"/>
      <c r="AC3" s="40"/>
      <c r="AD3" s="40"/>
      <c r="AE3" s="40"/>
      <c r="AF3" s="57"/>
      <c r="AG3" s="40"/>
      <c r="AH3" s="62"/>
      <c r="AI3" s="62"/>
      <c r="AJ3" s="62"/>
      <c r="AK3" s="62"/>
      <c r="AL3" s="57"/>
      <c r="AM3" s="40"/>
      <c r="AN3" s="40"/>
      <c r="AO3" s="40"/>
      <c r="AP3" s="57"/>
      <c r="AQ3" s="40"/>
      <c r="AR3" s="40"/>
      <c r="AS3" s="40"/>
      <c r="AT3" s="40"/>
      <c r="AU3" s="40"/>
      <c r="AV3" s="40"/>
    </row>
    <row r="4" s="2" customFormat="1" ht="106" customHeight="1" spans="1:48">
      <c r="A4" s="7">
        <v>1</v>
      </c>
      <c r="B4" s="11" t="s">
        <v>47</v>
      </c>
      <c r="C4" s="12" t="s">
        <v>48</v>
      </c>
      <c r="D4" s="13" t="s">
        <v>49</v>
      </c>
      <c r="E4" s="14" t="s">
        <v>50</v>
      </c>
      <c r="F4" s="15">
        <v>31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2" t="s">
        <v>51</v>
      </c>
      <c r="P4" s="12">
        <v>0</v>
      </c>
      <c r="Q4" s="12">
        <v>0</v>
      </c>
      <c r="R4" s="12">
        <v>0</v>
      </c>
      <c r="S4" s="42"/>
      <c r="T4" s="43"/>
      <c r="U4" s="44">
        <f t="shared" ref="U4:U15" si="0">W4-V4</f>
        <v>0</v>
      </c>
      <c r="V4" s="44">
        <f t="shared" ref="V4:V15" si="1">SUM(X4:AD4)</f>
        <v>4000</v>
      </c>
      <c r="W4" s="45">
        <v>4000</v>
      </c>
      <c r="X4" s="46">
        <v>1500</v>
      </c>
      <c r="Y4" s="58">
        <v>500</v>
      </c>
      <c r="Z4" s="58">
        <v>500</v>
      </c>
      <c r="AA4" s="58">
        <v>500</v>
      </c>
      <c r="AB4" s="58">
        <v>400</v>
      </c>
      <c r="AC4" s="58">
        <v>200</v>
      </c>
      <c r="AD4" s="58">
        <v>400</v>
      </c>
      <c r="AE4" s="59"/>
      <c r="AF4" s="58">
        <v>10</v>
      </c>
      <c r="AG4" s="58">
        <f>L4</f>
        <v>0</v>
      </c>
      <c r="AH4" s="58">
        <v>550</v>
      </c>
      <c r="AI4" s="58">
        <v>0</v>
      </c>
      <c r="AJ4" s="58">
        <v>0</v>
      </c>
      <c r="AK4" s="58">
        <v>0</v>
      </c>
      <c r="AL4" s="63">
        <f t="shared" ref="AL4:AL15" si="2">T4</f>
        <v>0</v>
      </c>
      <c r="AM4" s="58">
        <f t="shared" ref="AM4:AM15" si="3">SUM(X4:AL4)</f>
        <v>4560</v>
      </c>
      <c r="AN4" s="58">
        <f>H4</f>
        <v>0</v>
      </c>
      <c r="AO4" s="64">
        <f>W4/31*AN4</f>
        <v>0</v>
      </c>
      <c r="AP4" s="58">
        <f t="shared" ref="AP4:AP15" si="4">G4*2</f>
        <v>0</v>
      </c>
      <c r="AQ4" s="58">
        <v>0</v>
      </c>
      <c r="AR4" s="58">
        <v>549.9</v>
      </c>
      <c r="AS4" s="58">
        <f>SUM(AO4:AR4)</f>
        <v>549.9</v>
      </c>
      <c r="AT4" s="58">
        <f>AM4-AS4</f>
        <v>4010.1</v>
      </c>
      <c r="AU4" s="58"/>
      <c r="AV4" s="65" t="s">
        <v>52</v>
      </c>
    </row>
    <row r="5" s="2" customFormat="1" ht="117" customHeight="1" spans="1:48">
      <c r="A5" s="7">
        <v>2</v>
      </c>
      <c r="B5" s="17" t="s">
        <v>53</v>
      </c>
      <c r="C5" s="18" t="s">
        <v>48</v>
      </c>
      <c r="D5" s="19" t="s">
        <v>54</v>
      </c>
      <c r="E5" s="20" t="s">
        <v>50</v>
      </c>
      <c r="F5" s="15">
        <v>31</v>
      </c>
      <c r="G5" s="21">
        <v>0</v>
      </c>
      <c r="H5" s="21">
        <v>8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35" t="s">
        <v>55</v>
      </c>
      <c r="P5" s="21">
        <v>0</v>
      </c>
      <c r="Q5" s="21">
        <v>0</v>
      </c>
      <c r="R5" s="21">
        <v>0</v>
      </c>
      <c r="S5" s="47"/>
      <c r="T5" s="43"/>
      <c r="U5" s="44">
        <f t="shared" si="0"/>
        <v>0</v>
      </c>
      <c r="V5" s="44">
        <f t="shared" si="1"/>
        <v>4500</v>
      </c>
      <c r="W5" s="45">
        <v>4500</v>
      </c>
      <c r="X5" s="46">
        <v>2000</v>
      </c>
      <c r="Y5" s="58">
        <v>500</v>
      </c>
      <c r="Z5" s="58">
        <v>500</v>
      </c>
      <c r="AA5" s="58">
        <v>500</v>
      </c>
      <c r="AB5" s="58">
        <v>400</v>
      </c>
      <c r="AC5" s="58">
        <v>200</v>
      </c>
      <c r="AD5" s="58">
        <v>400</v>
      </c>
      <c r="AE5" s="58"/>
      <c r="AF5" s="58">
        <v>0</v>
      </c>
      <c r="AG5" s="58">
        <f t="shared" ref="AG5:AG15" si="5">L5</f>
        <v>0</v>
      </c>
      <c r="AH5" s="58">
        <f t="shared" ref="AH5:AH16" si="6">R5</f>
        <v>0</v>
      </c>
      <c r="AI5" s="58">
        <v>0</v>
      </c>
      <c r="AJ5" s="58">
        <v>0</v>
      </c>
      <c r="AK5" s="58">
        <v>0</v>
      </c>
      <c r="AL5" s="63">
        <f t="shared" si="2"/>
        <v>0</v>
      </c>
      <c r="AM5" s="58">
        <f t="shared" si="3"/>
        <v>4500</v>
      </c>
      <c r="AN5" s="58">
        <f t="shared" ref="AN5:AN15" si="7">H5</f>
        <v>8</v>
      </c>
      <c r="AO5" s="64">
        <f>W5/31*AN5</f>
        <v>1161.29032258065</v>
      </c>
      <c r="AP5" s="58">
        <f t="shared" si="4"/>
        <v>0</v>
      </c>
      <c r="AQ5" s="58">
        <v>0</v>
      </c>
      <c r="AR5" s="58">
        <v>0</v>
      </c>
      <c r="AS5" s="58">
        <f t="shared" ref="AS5:AS15" si="8">SUM(AO5:AR5)</f>
        <v>1161.29032258065</v>
      </c>
      <c r="AT5" s="58">
        <f>AM5-AS5</f>
        <v>3338.70967741935</v>
      </c>
      <c r="AU5" s="58"/>
      <c r="AV5" s="66" t="s">
        <v>55</v>
      </c>
    </row>
    <row r="6" s="2" customFormat="1" ht="99" customHeight="1" spans="1:49">
      <c r="A6" s="7">
        <v>3</v>
      </c>
      <c r="B6" s="22" t="s">
        <v>56</v>
      </c>
      <c r="C6" s="18" t="s">
        <v>57</v>
      </c>
      <c r="D6" s="19" t="s">
        <v>58</v>
      </c>
      <c r="E6" s="20" t="s">
        <v>50</v>
      </c>
      <c r="F6" s="15">
        <v>31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35" t="s">
        <v>59</v>
      </c>
      <c r="P6" s="21">
        <v>0</v>
      </c>
      <c r="Q6" s="21">
        <v>0</v>
      </c>
      <c r="R6" s="21">
        <v>0</v>
      </c>
      <c r="S6" s="48" t="s">
        <v>60</v>
      </c>
      <c r="T6" s="43"/>
      <c r="U6" s="44" t="e">
        <f t="shared" si="0"/>
        <v>#VALUE!</v>
      </c>
      <c r="V6" s="44">
        <f t="shared" si="1"/>
        <v>3854.83870967742</v>
      </c>
      <c r="W6" s="45" t="s">
        <v>61</v>
      </c>
      <c r="X6" s="46">
        <f>3500/31*9+4000/31*22</f>
        <v>3854.83870967742</v>
      </c>
      <c r="Y6" s="58"/>
      <c r="Z6" s="58"/>
      <c r="AA6" s="58"/>
      <c r="AB6" s="58"/>
      <c r="AC6" s="58"/>
      <c r="AD6" s="58"/>
      <c r="AE6" s="58"/>
      <c r="AF6" s="58">
        <v>0</v>
      </c>
      <c r="AG6" s="58">
        <f t="shared" si="5"/>
        <v>0</v>
      </c>
      <c r="AH6" s="58">
        <f t="shared" si="6"/>
        <v>0</v>
      </c>
      <c r="AI6" s="58">
        <v>0</v>
      </c>
      <c r="AJ6" s="58">
        <v>0</v>
      </c>
      <c r="AK6" s="58">
        <v>0</v>
      </c>
      <c r="AL6" s="63">
        <f t="shared" si="2"/>
        <v>0</v>
      </c>
      <c r="AM6" s="58">
        <f t="shared" si="3"/>
        <v>3854.83870967742</v>
      </c>
      <c r="AN6" s="58">
        <f t="shared" si="7"/>
        <v>0</v>
      </c>
      <c r="AO6" s="64">
        <f>X6/31*AN6</f>
        <v>0</v>
      </c>
      <c r="AP6" s="58">
        <f t="shared" si="4"/>
        <v>0</v>
      </c>
      <c r="AQ6" s="58">
        <v>0</v>
      </c>
      <c r="AR6" s="58">
        <v>549.9</v>
      </c>
      <c r="AS6" s="58">
        <f t="shared" si="8"/>
        <v>549.9</v>
      </c>
      <c r="AT6" s="58">
        <f>AM6-AS6</f>
        <v>3304.93870967742</v>
      </c>
      <c r="AU6" s="58"/>
      <c r="AV6" s="66" t="s">
        <v>62</v>
      </c>
      <c r="AW6" s="71" t="s">
        <v>60</v>
      </c>
    </row>
    <row r="7" s="2" customFormat="1" ht="105" customHeight="1" spans="1:48">
      <c r="A7" s="7">
        <v>4</v>
      </c>
      <c r="B7" s="23" t="s">
        <v>63</v>
      </c>
      <c r="C7" s="18" t="s">
        <v>64</v>
      </c>
      <c r="D7" s="19" t="s">
        <v>58</v>
      </c>
      <c r="E7" s="20" t="s">
        <v>50</v>
      </c>
      <c r="F7" s="15">
        <v>31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35" t="s">
        <v>51</v>
      </c>
      <c r="P7" s="21">
        <v>0</v>
      </c>
      <c r="Q7" s="21">
        <v>0</v>
      </c>
      <c r="R7" s="21">
        <v>0</v>
      </c>
      <c r="S7" s="48"/>
      <c r="T7" s="43"/>
      <c r="U7" s="44">
        <f t="shared" si="0"/>
        <v>0</v>
      </c>
      <c r="V7" s="44">
        <f t="shared" si="1"/>
        <v>4000</v>
      </c>
      <c r="W7" s="45">
        <v>4000</v>
      </c>
      <c r="X7" s="46">
        <v>2200</v>
      </c>
      <c r="Y7" s="58">
        <v>800</v>
      </c>
      <c r="Z7" s="58">
        <v>300</v>
      </c>
      <c r="AA7" s="58">
        <v>200</v>
      </c>
      <c r="AB7" s="58">
        <v>100</v>
      </c>
      <c r="AC7" s="58">
        <v>200</v>
      </c>
      <c r="AD7" s="58">
        <v>200</v>
      </c>
      <c r="AE7" s="59"/>
      <c r="AF7" s="58">
        <v>0</v>
      </c>
      <c r="AG7" s="58">
        <f t="shared" si="5"/>
        <v>0</v>
      </c>
      <c r="AH7" s="58">
        <f t="shared" si="6"/>
        <v>0</v>
      </c>
      <c r="AI7" s="58">
        <v>0</v>
      </c>
      <c r="AJ7" s="58">
        <v>0</v>
      </c>
      <c r="AK7" s="58">
        <v>0</v>
      </c>
      <c r="AL7" s="63">
        <f t="shared" si="2"/>
        <v>0</v>
      </c>
      <c r="AM7" s="58">
        <f t="shared" si="3"/>
        <v>4000</v>
      </c>
      <c r="AN7" s="58">
        <f t="shared" si="7"/>
        <v>0</v>
      </c>
      <c r="AO7" s="64">
        <f t="shared" ref="AO6:AO15" si="9">W7/31*AN7</f>
        <v>0</v>
      </c>
      <c r="AP7" s="58">
        <f t="shared" si="4"/>
        <v>0</v>
      </c>
      <c r="AQ7" s="58">
        <v>0</v>
      </c>
      <c r="AR7" s="58">
        <v>0</v>
      </c>
      <c r="AS7" s="58">
        <f t="shared" si="8"/>
        <v>0</v>
      </c>
      <c r="AT7" s="58">
        <f t="shared" ref="AT5:AT15" si="10">AM7-AS7</f>
        <v>4000</v>
      </c>
      <c r="AU7" s="67"/>
      <c r="AV7" s="66" t="s">
        <v>51</v>
      </c>
    </row>
    <row r="8" s="2" customFormat="1" ht="85" customHeight="1" spans="1:48">
      <c r="A8" s="7">
        <v>5</v>
      </c>
      <c r="B8" s="24" t="s">
        <v>65</v>
      </c>
      <c r="C8" s="25" t="s">
        <v>66</v>
      </c>
      <c r="D8" s="25" t="s">
        <v>67</v>
      </c>
      <c r="E8" s="20" t="s">
        <v>50</v>
      </c>
      <c r="F8" s="15">
        <v>31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35" t="s">
        <v>51</v>
      </c>
      <c r="P8" s="21">
        <v>0</v>
      </c>
      <c r="Q8" s="21">
        <v>0</v>
      </c>
      <c r="R8" s="21">
        <v>0</v>
      </c>
      <c r="S8" s="49"/>
      <c r="T8" s="43"/>
      <c r="U8" s="44">
        <f t="shared" si="0"/>
        <v>0</v>
      </c>
      <c r="V8" s="44">
        <f t="shared" si="1"/>
        <v>3500</v>
      </c>
      <c r="W8" s="45">
        <v>3500</v>
      </c>
      <c r="X8" s="46">
        <v>2000</v>
      </c>
      <c r="Y8" s="58">
        <v>300</v>
      </c>
      <c r="Z8" s="58">
        <v>300</v>
      </c>
      <c r="AA8" s="58">
        <v>200</v>
      </c>
      <c r="AB8" s="58">
        <v>100</v>
      </c>
      <c r="AC8" s="58">
        <v>200</v>
      </c>
      <c r="AD8" s="58">
        <v>400</v>
      </c>
      <c r="AE8" s="60"/>
      <c r="AF8" s="58">
        <v>0</v>
      </c>
      <c r="AG8" s="58">
        <f t="shared" si="5"/>
        <v>0</v>
      </c>
      <c r="AH8" s="58">
        <f t="shared" si="6"/>
        <v>0</v>
      </c>
      <c r="AI8" s="58">
        <v>0</v>
      </c>
      <c r="AJ8" s="58">
        <v>0</v>
      </c>
      <c r="AK8" s="58">
        <v>0</v>
      </c>
      <c r="AL8" s="63">
        <f t="shared" si="2"/>
        <v>0</v>
      </c>
      <c r="AM8" s="58">
        <f t="shared" si="3"/>
        <v>3500</v>
      </c>
      <c r="AN8" s="58">
        <f t="shared" si="7"/>
        <v>0</v>
      </c>
      <c r="AO8" s="64">
        <f t="shared" si="9"/>
        <v>0</v>
      </c>
      <c r="AP8" s="58">
        <f t="shared" si="4"/>
        <v>0</v>
      </c>
      <c r="AQ8" s="58">
        <v>0</v>
      </c>
      <c r="AR8" s="58">
        <v>0</v>
      </c>
      <c r="AS8" s="58">
        <f t="shared" si="8"/>
        <v>0</v>
      </c>
      <c r="AT8" s="58">
        <f t="shared" si="10"/>
        <v>3500</v>
      </c>
      <c r="AU8" s="67"/>
      <c r="AV8" s="66" t="s">
        <v>51</v>
      </c>
    </row>
    <row r="9" s="2" customFormat="1" ht="85" customHeight="1" spans="1:48">
      <c r="A9" s="7">
        <v>6</v>
      </c>
      <c r="B9" s="24" t="s">
        <v>68</v>
      </c>
      <c r="C9" s="25" t="s">
        <v>69</v>
      </c>
      <c r="D9" s="25" t="s">
        <v>67</v>
      </c>
      <c r="E9" s="20" t="s">
        <v>50</v>
      </c>
      <c r="F9" s="15">
        <v>31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36" t="s">
        <v>51</v>
      </c>
      <c r="P9" s="21">
        <v>0</v>
      </c>
      <c r="Q9" s="21">
        <v>0</v>
      </c>
      <c r="R9" s="21">
        <v>0</v>
      </c>
      <c r="S9" s="42"/>
      <c r="T9" s="43"/>
      <c r="U9" s="44">
        <f t="shared" si="0"/>
        <v>0</v>
      </c>
      <c r="V9" s="44">
        <f t="shared" si="1"/>
        <v>4500</v>
      </c>
      <c r="W9" s="45">
        <v>4500</v>
      </c>
      <c r="X9" s="46">
        <v>2500</v>
      </c>
      <c r="Y9" s="58">
        <v>500</v>
      </c>
      <c r="Z9" s="58">
        <v>300</v>
      </c>
      <c r="AA9" s="58">
        <v>200</v>
      </c>
      <c r="AB9" s="58">
        <v>200</v>
      </c>
      <c r="AC9" s="58">
        <v>200</v>
      </c>
      <c r="AD9" s="58">
        <v>600</v>
      </c>
      <c r="AE9" s="60"/>
      <c r="AF9" s="58">
        <v>0</v>
      </c>
      <c r="AG9" s="58">
        <f t="shared" si="5"/>
        <v>0</v>
      </c>
      <c r="AH9" s="58">
        <f t="shared" si="6"/>
        <v>0</v>
      </c>
      <c r="AI9" s="58">
        <v>0</v>
      </c>
      <c r="AJ9" s="58">
        <v>0</v>
      </c>
      <c r="AK9" s="58">
        <v>0</v>
      </c>
      <c r="AL9" s="63">
        <f t="shared" si="2"/>
        <v>0</v>
      </c>
      <c r="AM9" s="58">
        <f t="shared" si="3"/>
        <v>4500</v>
      </c>
      <c r="AN9" s="58">
        <f t="shared" si="7"/>
        <v>0</v>
      </c>
      <c r="AO9" s="64">
        <f t="shared" si="9"/>
        <v>0</v>
      </c>
      <c r="AP9" s="58">
        <f t="shared" si="4"/>
        <v>0</v>
      </c>
      <c r="AQ9" s="58">
        <v>0</v>
      </c>
      <c r="AR9" s="58">
        <v>0</v>
      </c>
      <c r="AS9" s="58">
        <f t="shared" si="8"/>
        <v>0</v>
      </c>
      <c r="AT9" s="58">
        <f t="shared" si="10"/>
        <v>4500</v>
      </c>
      <c r="AU9" s="67"/>
      <c r="AV9" s="66" t="s">
        <v>51</v>
      </c>
    </row>
    <row r="10" s="2" customFormat="1" ht="95" customHeight="1" spans="1:48">
      <c r="A10" s="7">
        <v>7</v>
      </c>
      <c r="B10" s="24" t="s">
        <v>70</v>
      </c>
      <c r="C10" s="25" t="s">
        <v>66</v>
      </c>
      <c r="D10" s="25" t="s">
        <v>71</v>
      </c>
      <c r="E10" s="20" t="s">
        <v>50</v>
      </c>
      <c r="F10" s="15">
        <v>31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35" t="s">
        <v>51</v>
      </c>
      <c r="P10" s="21">
        <v>0</v>
      </c>
      <c r="Q10" s="21">
        <v>0</v>
      </c>
      <c r="R10" s="21">
        <v>0</v>
      </c>
      <c r="S10" s="50"/>
      <c r="T10" s="43"/>
      <c r="U10" s="44">
        <f t="shared" si="0"/>
        <v>0</v>
      </c>
      <c r="V10" s="44">
        <f t="shared" si="1"/>
        <v>3500</v>
      </c>
      <c r="W10" s="45">
        <v>3500</v>
      </c>
      <c r="X10" s="46">
        <v>2000</v>
      </c>
      <c r="Y10" s="58">
        <v>300</v>
      </c>
      <c r="Z10" s="58">
        <v>300</v>
      </c>
      <c r="AA10" s="58">
        <v>200</v>
      </c>
      <c r="AB10" s="58">
        <v>100</v>
      </c>
      <c r="AC10" s="58">
        <v>200</v>
      </c>
      <c r="AD10" s="58">
        <v>400</v>
      </c>
      <c r="AE10" s="60"/>
      <c r="AF10" s="58">
        <v>0</v>
      </c>
      <c r="AG10" s="58">
        <f t="shared" si="5"/>
        <v>0</v>
      </c>
      <c r="AH10" s="58">
        <f t="shared" si="6"/>
        <v>0</v>
      </c>
      <c r="AI10" s="58">
        <v>0</v>
      </c>
      <c r="AJ10" s="58">
        <v>0</v>
      </c>
      <c r="AK10" s="58">
        <v>0</v>
      </c>
      <c r="AL10" s="63">
        <f t="shared" si="2"/>
        <v>0</v>
      </c>
      <c r="AM10" s="58">
        <f t="shared" si="3"/>
        <v>3500</v>
      </c>
      <c r="AN10" s="58">
        <f t="shared" si="7"/>
        <v>0</v>
      </c>
      <c r="AO10" s="64">
        <f t="shared" si="9"/>
        <v>0</v>
      </c>
      <c r="AP10" s="58">
        <f t="shared" si="4"/>
        <v>0</v>
      </c>
      <c r="AQ10" s="58">
        <v>0</v>
      </c>
      <c r="AR10" s="58">
        <v>0</v>
      </c>
      <c r="AS10" s="58">
        <f t="shared" si="8"/>
        <v>0</v>
      </c>
      <c r="AT10" s="58">
        <f t="shared" si="10"/>
        <v>3500</v>
      </c>
      <c r="AU10" s="67"/>
      <c r="AV10" s="66" t="s">
        <v>51</v>
      </c>
    </row>
    <row r="11" s="2" customFormat="1" ht="83" customHeight="1" spans="1:49">
      <c r="A11" s="7">
        <v>8</v>
      </c>
      <c r="B11" s="24" t="s">
        <v>72</v>
      </c>
      <c r="C11" s="25" t="s">
        <v>66</v>
      </c>
      <c r="D11" s="26" t="s">
        <v>49</v>
      </c>
      <c r="E11" s="20" t="s">
        <v>50</v>
      </c>
      <c r="F11" s="15">
        <v>31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35" t="s">
        <v>73</v>
      </c>
      <c r="P11" s="21">
        <v>0</v>
      </c>
      <c r="Q11" s="21">
        <v>0</v>
      </c>
      <c r="R11" s="21"/>
      <c r="S11" s="50" t="s">
        <v>74</v>
      </c>
      <c r="T11" s="43"/>
      <c r="U11" s="44" t="e">
        <f t="shared" si="0"/>
        <v>#VALUE!</v>
      </c>
      <c r="V11" s="44">
        <f t="shared" si="1"/>
        <v>3645.16129032258</v>
      </c>
      <c r="W11" s="51" t="s">
        <v>75</v>
      </c>
      <c r="X11" s="46">
        <f>4000/31*9+3500/31*22</f>
        <v>3645.16129032258</v>
      </c>
      <c r="Y11" s="58"/>
      <c r="Z11" s="58"/>
      <c r="AA11" s="58"/>
      <c r="AB11" s="58"/>
      <c r="AC11" s="58"/>
      <c r="AD11" s="59"/>
      <c r="AE11" s="60"/>
      <c r="AF11" s="58">
        <v>0</v>
      </c>
      <c r="AG11" s="58">
        <f t="shared" si="5"/>
        <v>0</v>
      </c>
      <c r="AH11" s="58">
        <f t="shared" si="6"/>
        <v>0</v>
      </c>
      <c r="AI11" s="58">
        <v>0</v>
      </c>
      <c r="AJ11" s="58">
        <v>0</v>
      </c>
      <c r="AK11" s="58">
        <v>0</v>
      </c>
      <c r="AL11" s="63">
        <f t="shared" si="2"/>
        <v>0</v>
      </c>
      <c r="AM11" s="58">
        <f t="shared" si="3"/>
        <v>3645.16129032258</v>
      </c>
      <c r="AN11" s="58">
        <f t="shared" si="7"/>
        <v>0</v>
      </c>
      <c r="AO11" s="64">
        <f>X11/31*AN11</f>
        <v>0</v>
      </c>
      <c r="AP11" s="58">
        <f t="shared" si="4"/>
        <v>0</v>
      </c>
      <c r="AQ11" s="58">
        <v>0</v>
      </c>
      <c r="AR11" s="58">
        <v>0</v>
      </c>
      <c r="AS11" s="58">
        <f t="shared" si="8"/>
        <v>0</v>
      </c>
      <c r="AT11" s="58">
        <f t="shared" si="10"/>
        <v>3645.16129032258</v>
      </c>
      <c r="AU11" s="67"/>
      <c r="AV11" s="66" t="s">
        <v>73</v>
      </c>
      <c r="AW11" s="2" t="s">
        <v>74</v>
      </c>
    </row>
    <row r="12" s="2" customFormat="1" ht="88" customHeight="1" spans="1:48">
      <c r="A12" s="7">
        <v>9</v>
      </c>
      <c r="B12" s="24" t="s">
        <v>76</v>
      </c>
      <c r="C12" s="25" t="s">
        <v>77</v>
      </c>
      <c r="D12" s="26" t="s">
        <v>78</v>
      </c>
      <c r="E12" s="20" t="s">
        <v>50</v>
      </c>
      <c r="F12" s="15">
        <v>31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36" t="s">
        <v>51</v>
      </c>
      <c r="P12" s="21">
        <v>0</v>
      </c>
      <c r="Q12" s="21">
        <v>0</v>
      </c>
      <c r="R12" s="21">
        <v>0</v>
      </c>
      <c r="S12" s="49"/>
      <c r="T12" s="43"/>
      <c r="U12" s="44">
        <f t="shared" si="0"/>
        <v>0</v>
      </c>
      <c r="V12" s="44">
        <f t="shared" si="1"/>
        <v>5800</v>
      </c>
      <c r="W12" s="51">
        <v>5800</v>
      </c>
      <c r="X12" s="46">
        <v>3300</v>
      </c>
      <c r="Y12" s="58">
        <v>700</v>
      </c>
      <c r="Z12" s="58">
        <v>300</v>
      </c>
      <c r="AA12" s="58">
        <v>300</v>
      </c>
      <c r="AB12" s="58">
        <v>300</v>
      </c>
      <c r="AC12" s="58">
        <v>300</v>
      </c>
      <c r="AD12" s="58">
        <v>600</v>
      </c>
      <c r="AE12" s="60"/>
      <c r="AF12" s="58">
        <v>0</v>
      </c>
      <c r="AG12" s="58">
        <f t="shared" si="5"/>
        <v>0</v>
      </c>
      <c r="AH12" s="58">
        <f t="shared" si="6"/>
        <v>0</v>
      </c>
      <c r="AI12" s="58">
        <v>0</v>
      </c>
      <c r="AJ12" s="58">
        <v>0</v>
      </c>
      <c r="AK12" s="58">
        <v>0</v>
      </c>
      <c r="AL12" s="63">
        <f t="shared" si="2"/>
        <v>0</v>
      </c>
      <c r="AM12" s="58">
        <f t="shared" si="3"/>
        <v>5800</v>
      </c>
      <c r="AN12" s="58">
        <f t="shared" si="7"/>
        <v>0</v>
      </c>
      <c r="AO12" s="64">
        <f t="shared" si="9"/>
        <v>0</v>
      </c>
      <c r="AP12" s="58">
        <f t="shared" si="4"/>
        <v>0</v>
      </c>
      <c r="AQ12" s="58">
        <v>0</v>
      </c>
      <c r="AR12" s="58">
        <v>0</v>
      </c>
      <c r="AS12" s="58">
        <f t="shared" si="8"/>
        <v>0</v>
      </c>
      <c r="AT12" s="58">
        <f t="shared" si="10"/>
        <v>5800</v>
      </c>
      <c r="AU12" s="67"/>
      <c r="AV12" s="66" t="s">
        <v>51</v>
      </c>
    </row>
    <row r="13" s="2" customFormat="1" ht="75" customHeight="1" spans="1:48">
      <c r="A13" s="7">
        <v>10</v>
      </c>
      <c r="B13" s="24" t="s">
        <v>79</v>
      </c>
      <c r="C13" s="25" t="s">
        <v>69</v>
      </c>
      <c r="D13" s="26" t="s">
        <v>80</v>
      </c>
      <c r="E13" s="20" t="s">
        <v>50</v>
      </c>
      <c r="F13" s="15">
        <v>31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36" t="s">
        <v>51</v>
      </c>
      <c r="P13" s="21">
        <v>0</v>
      </c>
      <c r="Q13" s="21">
        <v>0</v>
      </c>
      <c r="R13" s="21">
        <v>0</v>
      </c>
      <c r="S13" s="50"/>
      <c r="T13" s="43"/>
      <c r="U13" s="44">
        <f t="shared" si="0"/>
        <v>0</v>
      </c>
      <c r="V13" s="44">
        <f t="shared" si="1"/>
        <v>4000</v>
      </c>
      <c r="W13" s="45">
        <v>4000</v>
      </c>
      <c r="X13" s="46">
        <v>2500</v>
      </c>
      <c r="Y13" s="58">
        <v>300</v>
      </c>
      <c r="Z13" s="58">
        <v>300</v>
      </c>
      <c r="AA13" s="58">
        <v>200</v>
      </c>
      <c r="AB13" s="58">
        <v>100</v>
      </c>
      <c r="AC13" s="58">
        <v>200</v>
      </c>
      <c r="AD13" s="58">
        <v>400</v>
      </c>
      <c r="AE13" s="60"/>
      <c r="AF13" s="58">
        <v>0</v>
      </c>
      <c r="AG13" s="58">
        <f t="shared" si="5"/>
        <v>0</v>
      </c>
      <c r="AH13" s="58">
        <f t="shared" si="6"/>
        <v>0</v>
      </c>
      <c r="AI13" s="58">
        <v>0</v>
      </c>
      <c r="AJ13" s="58">
        <v>0</v>
      </c>
      <c r="AK13" s="58">
        <v>0</v>
      </c>
      <c r="AL13" s="63">
        <f t="shared" si="2"/>
        <v>0</v>
      </c>
      <c r="AM13" s="58">
        <f t="shared" si="3"/>
        <v>4000</v>
      </c>
      <c r="AN13" s="58">
        <f t="shared" si="7"/>
        <v>0</v>
      </c>
      <c r="AO13" s="64">
        <f t="shared" si="9"/>
        <v>0</v>
      </c>
      <c r="AP13" s="58">
        <f t="shared" si="4"/>
        <v>0</v>
      </c>
      <c r="AQ13" s="58">
        <v>0</v>
      </c>
      <c r="AR13" s="58">
        <v>0</v>
      </c>
      <c r="AS13" s="58">
        <f t="shared" si="8"/>
        <v>0</v>
      </c>
      <c r="AT13" s="58">
        <f t="shared" si="10"/>
        <v>4000</v>
      </c>
      <c r="AU13" s="67"/>
      <c r="AV13" s="68" t="s">
        <v>51</v>
      </c>
    </row>
    <row r="14" s="2" customFormat="1" ht="69" customHeight="1" spans="1:48">
      <c r="A14" s="7">
        <v>11</v>
      </c>
      <c r="B14" s="24" t="s">
        <v>81</v>
      </c>
      <c r="C14" s="25" t="s">
        <v>82</v>
      </c>
      <c r="D14" s="26" t="s">
        <v>80</v>
      </c>
      <c r="E14" s="20" t="s">
        <v>50</v>
      </c>
      <c r="F14" s="15">
        <v>31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35" t="s">
        <v>51</v>
      </c>
      <c r="P14" s="21">
        <v>0</v>
      </c>
      <c r="Q14" s="21">
        <v>0</v>
      </c>
      <c r="R14" s="21">
        <v>0</v>
      </c>
      <c r="S14" s="50"/>
      <c r="T14" s="43"/>
      <c r="U14" s="44">
        <f t="shared" si="0"/>
        <v>0</v>
      </c>
      <c r="V14" s="44">
        <f t="shared" si="1"/>
        <v>3500</v>
      </c>
      <c r="W14" s="51">
        <v>3500</v>
      </c>
      <c r="X14" s="46">
        <v>2000</v>
      </c>
      <c r="Y14" s="58">
        <v>300</v>
      </c>
      <c r="Z14" s="58">
        <v>300</v>
      </c>
      <c r="AA14" s="58">
        <v>200</v>
      </c>
      <c r="AB14" s="58">
        <v>100</v>
      </c>
      <c r="AC14" s="58">
        <v>200</v>
      </c>
      <c r="AD14" s="59">
        <v>400</v>
      </c>
      <c r="AE14" s="60"/>
      <c r="AF14" s="58">
        <v>0</v>
      </c>
      <c r="AG14" s="58">
        <f t="shared" si="5"/>
        <v>0</v>
      </c>
      <c r="AH14" s="58">
        <f t="shared" si="6"/>
        <v>0</v>
      </c>
      <c r="AI14" s="58">
        <v>0</v>
      </c>
      <c r="AJ14" s="58">
        <v>0</v>
      </c>
      <c r="AK14" s="58">
        <v>0</v>
      </c>
      <c r="AL14" s="63">
        <f t="shared" si="2"/>
        <v>0</v>
      </c>
      <c r="AM14" s="58">
        <f t="shared" si="3"/>
        <v>3500</v>
      </c>
      <c r="AN14" s="58">
        <f t="shared" si="7"/>
        <v>0</v>
      </c>
      <c r="AO14" s="64">
        <f t="shared" si="9"/>
        <v>0</v>
      </c>
      <c r="AP14" s="58">
        <f t="shared" si="4"/>
        <v>0</v>
      </c>
      <c r="AQ14" s="58">
        <v>0</v>
      </c>
      <c r="AR14" s="58">
        <v>0</v>
      </c>
      <c r="AS14" s="58">
        <f t="shared" si="8"/>
        <v>0</v>
      </c>
      <c r="AT14" s="58">
        <f t="shared" si="10"/>
        <v>3500</v>
      </c>
      <c r="AU14" s="67"/>
      <c r="AV14" s="66" t="s">
        <v>51</v>
      </c>
    </row>
    <row r="15" s="2" customFormat="1" ht="72" customHeight="1" spans="1:48">
      <c r="A15" s="7">
        <v>12</v>
      </c>
      <c r="B15" s="24" t="s">
        <v>83</v>
      </c>
      <c r="C15" s="27" t="s">
        <v>77</v>
      </c>
      <c r="D15" s="28" t="s">
        <v>84</v>
      </c>
      <c r="E15" s="20" t="s">
        <v>85</v>
      </c>
      <c r="F15" s="29">
        <v>31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36" t="s">
        <v>51</v>
      </c>
      <c r="P15" s="28">
        <v>0</v>
      </c>
      <c r="Q15" s="28">
        <v>0</v>
      </c>
      <c r="R15" s="28">
        <v>0</v>
      </c>
      <c r="S15" s="52"/>
      <c r="T15" s="53"/>
      <c r="U15" s="44">
        <f t="shared" si="0"/>
        <v>0</v>
      </c>
      <c r="V15" s="44">
        <f t="shared" si="1"/>
        <v>8000</v>
      </c>
      <c r="W15" s="45">
        <v>8000</v>
      </c>
      <c r="X15" s="46">
        <v>4000</v>
      </c>
      <c r="Y15" s="58">
        <v>1100</v>
      </c>
      <c r="Z15" s="58">
        <v>2000</v>
      </c>
      <c r="AA15" s="58">
        <v>200</v>
      </c>
      <c r="AB15" s="58">
        <v>100</v>
      </c>
      <c r="AC15" s="58">
        <v>200</v>
      </c>
      <c r="AD15" s="58">
        <v>400</v>
      </c>
      <c r="AE15" s="60"/>
      <c r="AF15" s="58">
        <v>0</v>
      </c>
      <c r="AG15" s="58">
        <f t="shared" si="5"/>
        <v>0</v>
      </c>
      <c r="AH15" s="58">
        <f t="shared" si="6"/>
        <v>0</v>
      </c>
      <c r="AI15" s="58">
        <v>0</v>
      </c>
      <c r="AJ15" s="58">
        <v>0</v>
      </c>
      <c r="AK15" s="58">
        <v>0</v>
      </c>
      <c r="AL15" s="63">
        <f t="shared" si="2"/>
        <v>0</v>
      </c>
      <c r="AM15" s="58">
        <f t="shared" si="3"/>
        <v>8000</v>
      </c>
      <c r="AN15" s="58">
        <f t="shared" si="7"/>
        <v>0</v>
      </c>
      <c r="AO15" s="64">
        <f t="shared" si="9"/>
        <v>0</v>
      </c>
      <c r="AP15" s="58">
        <f t="shared" si="4"/>
        <v>0</v>
      </c>
      <c r="AQ15" s="58">
        <v>0</v>
      </c>
      <c r="AR15" s="58">
        <v>0</v>
      </c>
      <c r="AS15" s="58">
        <f t="shared" si="8"/>
        <v>0</v>
      </c>
      <c r="AT15" s="58">
        <f t="shared" si="10"/>
        <v>8000</v>
      </c>
      <c r="AU15" s="67"/>
      <c r="AV15" s="66" t="s">
        <v>51</v>
      </c>
    </row>
    <row r="16" s="2" customFormat="1" ht="28" customHeight="1" spans="1:48">
      <c r="A16" s="30"/>
      <c r="B16" s="31" t="s">
        <v>36</v>
      </c>
      <c r="C16" s="32"/>
      <c r="D16" s="32"/>
      <c r="E16" s="33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54"/>
      <c r="R16" s="32"/>
      <c r="S16" s="32"/>
      <c r="T16" s="55"/>
      <c r="U16" s="55"/>
      <c r="V16" s="55"/>
      <c r="W16" s="55">
        <f>SUM(W4:W15)</f>
        <v>45300</v>
      </c>
      <c r="X16" s="55">
        <f t="shared" ref="X16:AU16" si="11">SUM(X4:X15)</f>
        <v>31500</v>
      </c>
      <c r="Y16" s="55">
        <f t="shared" si="11"/>
        <v>5300</v>
      </c>
      <c r="Z16" s="55">
        <f t="shared" si="11"/>
        <v>5100</v>
      </c>
      <c r="AA16" s="55">
        <f t="shared" si="11"/>
        <v>2700</v>
      </c>
      <c r="AB16" s="55">
        <f t="shared" si="11"/>
        <v>1900</v>
      </c>
      <c r="AC16" s="55">
        <f t="shared" si="11"/>
        <v>2100</v>
      </c>
      <c r="AD16" s="55">
        <f t="shared" si="11"/>
        <v>4200</v>
      </c>
      <c r="AE16" s="55">
        <f t="shared" si="11"/>
        <v>0</v>
      </c>
      <c r="AF16" s="55">
        <f t="shared" si="11"/>
        <v>10</v>
      </c>
      <c r="AG16" s="55">
        <f t="shared" si="11"/>
        <v>0</v>
      </c>
      <c r="AH16" s="55">
        <f t="shared" si="11"/>
        <v>550</v>
      </c>
      <c r="AI16" s="55">
        <f t="shared" si="11"/>
        <v>0</v>
      </c>
      <c r="AJ16" s="55">
        <f t="shared" si="11"/>
        <v>0</v>
      </c>
      <c r="AK16" s="55">
        <f t="shared" si="11"/>
        <v>0</v>
      </c>
      <c r="AL16" s="55">
        <f t="shared" si="11"/>
        <v>0</v>
      </c>
      <c r="AM16" s="55">
        <f t="shared" si="11"/>
        <v>53360</v>
      </c>
      <c r="AN16" s="55">
        <f t="shared" si="11"/>
        <v>8</v>
      </c>
      <c r="AO16" s="55">
        <f t="shared" si="11"/>
        <v>1161.29032258065</v>
      </c>
      <c r="AP16" s="55">
        <f t="shared" si="11"/>
        <v>0</v>
      </c>
      <c r="AQ16" s="55">
        <f t="shared" si="11"/>
        <v>0</v>
      </c>
      <c r="AR16" s="55">
        <f t="shared" si="11"/>
        <v>1099.8</v>
      </c>
      <c r="AS16" s="55">
        <f t="shared" si="11"/>
        <v>2261.09032258065</v>
      </c>
      <c r="AT16" s="55">
        <f t="shared" si="11"/>
        <v>51098.9096774193</v>
      </c>
      <c r="AU16" s="69"/>
      <c r="AV16" s="70"/>
    </row>
    <row r="17" s="1" customFormat="1" spans="1:5">
      <c r="A17" s="3"/>
      <c r="B17" s="3"/>
      <c r="E17" s="4"/>
    </row>
  </sheetData>
  <mergeCells count="46">
    <mergeCell ref="W1:AV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</mergeCells>
  <conditionalFormatting sqref="B5">
    <cfRule type="duplicateValues" dxfId="0" priority="1"/>
  </conditionalFormatting>
  <pageMargins left="0.751388888888889" right="0.751388888888889" top="0.118055555555556" bottom="0.550694444444444" header="0.5" footer="0.5"/>
  <pageSetup paperSize="9" scale="22" fitToHeight="0" orientation="landscape" horizontalDpi="600"/>
  <headerFooter>
    <oddFooter>&amp;L审批：&amp;C审核：&amp;R制表：陶刘燕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新疆36中（新疆分公司发）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Queen</cp:lastModifiedBy>
  <dcterms:created xsi:type="dcterms:W3CDTF">2025-03-13T09:53:00Z</dcterms:created>
  <dcterms:modified xsi:type="dcterms:W3CDTF">2025-04-15T01:19:25Z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8828639852BA4E52B1D7A8BB158CD673_11</vt:lpwstr>
  </property>
  <property fmtid="{D5CDD505-2E9C-101B-9397-08002B2CF9AE}" pid="3" name="KSOProductBuildVer">
    <vt:lpwstr>2052-12.1.0.20784</vt:lpwstr>
  </property>
</Properties>
</file>