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415"/>
  </bookViews>
  <sheets>
    <sheet name="新疆大学（新疆公司发） (2)" sheetId="1" r:id="rId1"/>
  </sheets>
  <externalReferences>
    <externalReference r:id="rId2"/>
  </externalReferences>
  <definedNames>
    <definedName name="A">'[1]14、应急厅'!$RL$5</definedName>
    <definedName name="_xlnm._FilterDatabase" localSheetId="0" hidden="1">'新疆大学（新疆公司发） (2)'!$K$1:$K$7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<sst xmlns="http://schemas.openxmlformats.org/spreadsheetml/2006/main" count="282" uniqueCount="135">
  <si>
    <t>新疆大学 2025年3月工资表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</si>
  <si>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</si>
  <si>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</si>
  <si>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</si>
  <si>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</si>
  <si>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</si>
  <si>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</si>
  <si>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</si>
  <si>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</si>
  <si>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</si>
  <si>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</t>
  </si>
  <si>
    <t>全勤奖（元）</t>
  </si>
  <si>
    <t>原余休（班）</t>
  </si>
  <si>
    <t>本月余休（班）</t>
  </si>
  <si>
    <t>本月补休</t>
  </si>
  <si>
    <t>现余休（班）</t>
  </si>
  <si>
    <t>其 他 信 息</t>
  </si>
  <si>
    <t>绩效工资标准</t>
  </si>
  <si>
    <t>考核
等级（分）</t>
  </si>
  <si>
    <t>考核奖励0处罚(元）</t>
  </si>
  <si>
    <t>备   注</t>
  </si>
  <si>
    <t>推荐奖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</si>
  <si>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</si>
  <si>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</si>
  <si>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</si>
  <si>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</si>
  <si>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</si>
  <si>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</si>
  <si>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</si>
  <si>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补贴</t>
  </si>
  <si>
    <t>其他</t>
  </si>
  <si>
    <t>其它补贴</t>
  </si>
  <si>
    <t>彩铃补贴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</si>
  <si>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</si>
  <si>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</si>
  <si>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</si>
  <si>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</si>
  <si>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</si>
  <si>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</si>
  <si>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</si>
  <si>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扣假</t>
  </si>
  <si>
    <t>社保扣款</t>
  </si>
  <si>
    <t>个税扣款</t>
  </si>
  <si>
    <t>扣款合计</t>
  </si>
  <si>
    <t>实发工资</t>
  </si>
  <si>
    <t>签字</t>
  </si>
  <si>
    <t>备注</t>
  </si>
  <si>
    <t>病、事假</t>
  </si>
  <si>
    <t>其他假</t>
  </si>
  <si>
    <t>瞿昕</t>
  </si>
  <si>
    <t>经理</t>
  </si>
  <si>
    <t>试用</t>
  </si>
  <si>
    <t>3月3日入职；</t>
  </si>
  <si>
    <t>扣社保549.9元，公积金85元</t>
  </si>
  <si>
    <t>雷亚峰</t>
  </si>
  <si>
    <t>司机</t>
  </si>
  <si>
    <t>转正</t>
  </si>
  <si>
    <t>出车15天，每天270元费用，270*15=4050元</t>
  </si>
  <si>
    <t>中巴车270一天运输费；</t>
  </si>
  <si>
    <t>扣个税72.60元</t>
  </si>
  <si>
    <t>马玉英</t>
  </si>
  <si>
    <t>出车16天，每天270元费用，270*16=4320元</t>
  </si>
  <si>
    <t>中巴车270一天运输费</t>
  </si>
  <si>
    <t>赵洪涛</t>
  </si>
  <si>
    <t>助理</t>
  </si>
  <si>
    <t>请假5天（3月12-15日、3月17日）</t>
  </si>
  <si>
    <t>扣社保549.90元</t>
  </si>
  <si>
    <t>徐成鑫</t>
  </si>
  <si>
    <t>/</t>
  </si>
  <si>
    <t>刘 芳</t>
  </si>
  <si>
    <t>保洁员</t>
  </si>
  <si>
    <t>马清秀</t>
  </si>
  <si>
    <t>牛建梅</t>
  </si>
  <si>
    <t>印叔军</t>
  </si>
  <si>
    <t>车补1500元/月</t>
  </si>
  <si>
    <t>1·</t>
  </si>
  <si>
    <t>丁 悦</t>
  </si>
  <si>
    <t>热尔扎·巴哈达提</t>
  </si>
  <si>
    <t>请假0.5天（3月1日）</t>
  </si>
  <si>
    <t>沙惠玲</t>
  </si>
  <si>
    <t>请假2个班（3月25日、3月27日）</t>
  </si>
  <si>
    <t>张小红</t>
  </si>
  <si>
    <t>马 兰（A）</t>
  </si>
  <si>
    <t>3月份起，不带班工资调回3500元；</t>
  </si>
  <si>
    <t>杨茹红</t>
  </si>
  <si>
    <t>请假1个班（3月12日）</t>
  </si>
  <si>
    <t>苏文花</t>
  </si>
  <si>
    <t>请假1个班（3月27日）</t>
  </si>
  <si>
    <t>苏 丽</t>
  </si>
  <si>
    <t>田玉芬</t>
  </si>
  <si>
    <t>丁森梅</t>
  </si>
  <si>
    <t>布里恒·玉素提</t>
  </si>
  <si>
    <t>请假0.5天（3月21日）</t>
  </si>
  <si>
    <t>刘春华</t>
  </si>
  <si>
    <t>马发梅</t>
  </si>
  <si>
    <t>代班费100元</t>
  </si>
  <si>
    <t>马小梅</t>
  </si>
  <si>
    <t>请假1个班（3月10日）</t>
  </si>
  <si>
    <t>马彦红</t>
  </si>
  <si>
    <t>冶彩霞</t>
  </si>
  <si>
    <t>请假1个班（3月24日）</t>
  </si>
  <si>
    <t>周金燕</t>
  </si>
  <si>
    <t>张桂珍</t>
  </si>
  <si>
    <t>龚洪英</t>
  </si>
  <si>
    <t>徐秀萍</t>
  </si>
  <si>
    <t>请假5个班（3月13-15日、3月17-18日）</t>
  </si>
  <si>
    <t>周桂凤</t>
  </si>
  <si>
    <t>韩东立</t>
  </si>
  <si>
    <t>车补2500元/月；</t>
  </si>
  <si>
    <t>扣个税10.69元</t>
  </si>
  <si>
    <t>高梅</t>
  </si>
  <si>
    <t>请假0.5个班（3月14日）</t>
  </si>
  <si>
    <t>宫继梅</t>
  </si>
  <si>
    <t>请假1个班（3月21日）</t>
  </si>
  <si>
    <t>张月梅</t>
  </si>
  <si>
    <t>请假1个班（3月6日）</t>
  </si>
  <si>
    <t>木沙依甫·局玛太</t>
  </si>
  <si>
    <r>
      <rPr>
        <sz val="11"/>
        <color rgb="FF000000"/>
        <rFont val="宋体"/>
        <charset val="134"/>
        <scheme val="minor"/>
      </rPr>
      <t>请假0.5天（3月14日），</t>
    </r>
    <r>
      <rPr>
        <sz val="11"/>
        <color theme="9"/>
        <rFont val="宋体"/>
        <charset val="134"/>
        <scheme val="minor"/>
      </rPr>
      <t>车补700元/月</t>
    </r>
  </si>
  <si>
    <t>云淑媛</t>
  </si>
  <si>
    <t>刘桂云</t>
  </si>
  <si>
    <t>袁建志</t>
  </si>
  <si>
    <t>李琴</t>
  </si>
  <si>
    <t>古丽柯孜.图尼亚孜</t>
  </si>
  <si>
    <t>请假5个班（3月14-15日、3月17-18日、3月28日）</t>
  </si>
  <si>
    <t>李英</t>
  </si>
  <si>
    <t>努尔沙毕.阿德勒拜</t>
  </si>
  <si>
    <t>请假0.5天（3月24日）</t>
  </si>
  <si>
    <t>孙存英</t>
  </si>
  <si>
    <t>白永花</t>
  </si>
  <si>
    <t>马发夜</t>
  </si>
  <si>
    <t>3月3日入职第一天上岗</t>
  </si>
  <si>
    <t>马志江</t>
  </si>
  <si>
    <r>
      <rPr>
        <sz val="11"/>
        <rFont val="宋体"/>
        <charset val="134"/>
      </rPr>
      <t>3月11日入职上第一天上岗，</t>
    </r>
    <r>
      <rPr>
        <sz val="11"/>
        <color theme="9"/>
        <rFont val="宋体"/>
        <charset val="134"/>
      </rPr>
      <t>车补2500每月，实际出车17天，2500/31*17=1370.9元</t>
    </r>
  </si>
  <si>
    <t>余东来</t>
  </si>
  <si>
    <t>3月29日入职第一天上岗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</si>
</sst>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50"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9"/>
      <name val="宋体"/>
      <charset val="134"/>
      <scheme val="minor"/>
    </font>
    <font>
      <b/>
      <sz val="9"/>
      <color indexed="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  <scheme val="maj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9" fillId="8" borderId="11" applyNumberFormat="0" applyAlignment="0" applyProtection="0">
      <alignment vertical="center"/>
    </xf>
    <xf numFmtId="0" fontId="40" fillId="8" borderId="10" applyNumberFormat="0" applyAlignment="0" applyProtection="0">
      <alignment vertical="center"/>
    </xf>
    <xf numFmtId="0" fontId="41" fillId="9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88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4" fillId="2" borderId="1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wrapText="1"/>
    </xf>
    <xf numFmtId="0" fontId="8" fillId="3" borderId="1" xfId="52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 applyProtection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177" fontId="12" fillId="0" borderId="1" xfId="49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8" fillId="2" borderId="1" xfId="5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4" xfId="53" applyFont="1" applyFill="1" applyBorder="1" applyAlignment="1">
      <alignment horizontal="center" vertical="center"/>
    </xf>
    <xf numFmtId="0" fontId="12" fillId="2" borderId="4" xfId="53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4" fontId="14" fillId="2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176" fontId="17" fillId="4" borderId="2" xfId="49" applyNumberFormat="1" applyFont="1" applyFill="1" applyBorder="1" applyAlignment="1">
      <alignment horizontal="center" vertical="center" wrapText="1"/>
    </xf>
    <xf numFmtId="176" fontId="17" fillId="0" borderId="2" xfId="49" applyNumberFormat="1" applyFont="1" applyFill="1" applyBorder="1" applyAlignment="1">
      <alignment horizontal="center" vertical="center" wrapText="1"/>
    </xf>
    <xf numFmtId="176" fontId="17" fillId="4" borderId="3" xfId="49" applyNumberFormat="1" applyFont="1" applyFill="1" applyBorder="1" applyAlignment="1">
      <alignment horizontal="center" vertical="center" wrapText="1"/>
    </xf>
    <xf numFmtId="176" fontId="17" fillId="0" borderId="3" xfId="49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 applyProtection="1">
      <alignment horizontal="center" vertical="center" wrapText="1"/>
    </xf>
    <xf numFmtId="176" fontId="12" fillId="4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 applyProtection="1">
      <alignment horizontal="center" vertical="center" wrapText="1"/>
    </xf>
    <xf numFmtId="176" fontId="17" fillId="4" borderId="1" xfId="0" applyNumberFormat="1" applyFont="1" applyFill="1" applyBorder="1" applyAlignment="1">
      <alignment horizontal="center" vertical="center" wrapText="1"/>
    </xf>
    <xf numFmtId="178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176" fontId="16" fillId="4" borderId="1" xfId="0" applyNumberFormat="1" applyFont="1" applyFill="1" applyBorder="1" applyAlignment="1">
      <alignment horizontal="center" vertical="center" wrapText="1"/>
    </xf>
    <xf numFmtId="176" fontId="16" fillId="4" borderId="6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6" fontId="23" fillId="4" borderId="1" xfId="0" applyNumberFormat="1" applyFont="1" applyFill="1" applyBorder="1" applyAlignment="1">
      <alignment horizontal="center" vertical="center" wrapText="1"/>
    </xf>
    <xf numFmtId="176" fontId="17" fillId="4" borderId="1" xfId="49" applyNumberFormat="1" applyFont="1" applyFill="1" applyBorder="1" applyAlignment="1">
      <alignment horizontal="center" vertical="center" wrapText="1"/>
    </xf>
    <xf numFmtId="176" fontId="17" fillId="5" borderId="1" xfId="5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176" fontId="17" fillId="5" borderId="2" xfId="50" applyNumberFormat="1" applyFont="1" applyFill="1" applyBorder="1" applyAlignment="1">
      <alignment horizontal="center" vertical="center" wrapText="1"/>
    </xf>
    <xf numFmtId="176" fontId="17" fillId="5" borderId="2" xfId="51" applyNumberFormat="1" applyFont="1" applyFill="1" applyBorder="1" applyAlignment="1">
      <alignment horizontal="center" vertical="center" wrapText="1"/>
    </xf>
    <xf numFmtId="176" fontId="17" fillId="5" borderId="3" xfId="50" applyNumberFormat="1" applyFont="1" applyFill="1" applyBorder="1" applyAlignment="1">
      <alignment horizontal="center" vertical="center" wrapText="1"/>
    </xf>
    <xf numFmtId="176" fontId="17" fillId="5" borderId="3" xfId="51" applyNumberFormat="1" applyFont="1" applyFill="1" applyBorder="1" applyAlignment="1">
      <alignment horizontal="center" vertical="center" wrapText="1"/>
    </xf>
    <xf numFmtId="176" fontId="12" fillId="0" borderId="3" xfId="50" applyNumberFormat="1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center" vertical="center" wrapText="1"/>
    </xf>
    <xf numFmtId="176" fontId="12" fillId="0" borderId="3" xfId="51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176" fontId="24" fillId="5" borderId="1" xfId="50" applyNumberFormat="1" applyFont="1" applyFill="1" applyBorder="1" applyAlignment="1">
      <alignment horizontal="center" vertical="center" wrapText="1"/>
    </xf>
    <xf numFmtId="43" fontId="0" fillId="0" borderId="1" xfId="0" applyNumberFormat="1" applyFont="1" applyBorder="1" applyAlignment="1">
      <alignment horizontal="center" vertical="center" wrapText="1"/>
    </xf>
    <xf numFmtId="43" fontId="25" fillId="0" borderId="1" xfId="0" applyNumberFormat="1" applyFont="1" applyFill="1" applyBorder="1" applyAlignment="1" applyProtection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 wrapText="1"/>
    </xf>
    <xf numFmtId="176" fontId="27" fillId="5" borderId="1" xfId="50" applyNumberFormat="1" applyFont="1" applyFill="1" applyBorder="1" applyAlignment="1">
      <alignment horizontal="center" vertical="center" wrapText="1"/>
    </xf>
    <xf numFmtId="176" fontId="28" fillId="0" borderId="6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43" fontId="23" fillId="2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  <cellStyle name="常规 2 2 11" xfId="52"/>
    <cellStyle name="常规_Sheet1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Z51"/>
  <sheetViews>
    <sheetView tabSelected="1" zoomScale="90" zoomScaleNormal="90" workbookViewId="0">
      <pane xSplit="2" ySplit="3" topLeftCell="AD4" activePane="bottomRight" state="frozen"/>
      <selection/>
      <selection pane="topRight"/>
      <selection pane="bottomLeft"/>
      <selection pane="bottomRight" activeCell="A8" sqref="$A8:$XFD8"/>
    </sheetView>
  </sheetViews>
  <sheetFormatPr defaultColWidth="10" defaultRowHeight="20" customHeight="1"/>
  <cols>
    <col min="1" max="1" width="10" style="4" customWidth="1"/>
    <col min="2" max="2" width="17.6296296296296" style="5" customWidth="1"/>
    <col min="3" max="3" width="10" style="1" customWidth="1"/>
    <col min="4" max="4" width="16" style="3" customWidth="1"/>
    <col min="5" max="5" width="10" style="6" customWidth="1"/>
    <col min="6" max="15" width="10" style="1" customWidth="1"/>
    <col min="16" max="16" width="7" style="1" customWidth="1"/>
    <col min="17" max="17" width="23.3333333333333" style="1" customWidth="1"/>
    <col min="18" max="19" width="10" style="1" customWidth="1"/>
    <col min="20" max="20" width="10" style="6" customWidth="1"/>
    <col min="21" max="21" width="24.5740740740741" style="6" customWidth="1"/>
    <col min="22" max="22" width="10" style="1" customWidth="1"/>
    <col min="23" max="23" width="10" style="6" customWidth="1"/>
    <col min="24" max="24" width="10" style="1" customWidth="1"/>
    <col min="25" max="25" width="14.4444444444444" style="1" customWidth="1"/>
    <col min="26" max="26" width="16.6574074074074" style="1" customWidth="1"/>
    <col min="27" max="27" width="11.5" style="1" customWidth="1"/>
    <col min="28" max="32" width="10" style="1" customWidth="1"/>
    <col min="33" max="33" width="11.5" style="1" customWidth="1"/>
    <col min="34" max="34" width="17.7685185185185" style="1" customWidth="1"/>
    <col min="35" max="41" width="10" style="1" customWidth="1"/>
    <col min="42" max="42" width="11.8888888888889" style="1" customWidth="1"/>
    <col min="43" max="47" width="10" style="1" customWidth="1"/>
    <col min="48" max="48" width="15.0648148148148" style="1" customWidth="1"/>
    <col min="49" max="49" width="11.8888888888889" style="1" customWidth="1"/>
    <col min="50" max="50" width="10" style="1" customWidth="1"/>
    <col min="51" max="51" width="32" style="1" customWidth="1"/>
    <col min="52" max="52" width="22.1296296296296" style="1" customWidth="1"/>
    <col min="53" max="16384" width="10" style="1" customWidth="1"/>
  </cols>
  <sheetData>
    <row r="1" s="1" customFormat="1" customHeight="1" spans="1:51">
      <c r="A1" s="7"/>
      <c r="B1" s="5"/>
      <c r="C1" s="5"/>
      <c r="D1" s="3"/>
      <c r="E1" s="8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1"/>
      <c r="U1" s="41"/>
      <c r="V1" s="42"/>
      <c r="W1" s="41"/>
      <c r="X1" s="42"/>
      <c r="Y1" s="42" t="s">
        <v>0</v>
      </c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83"/>
    </row>
    <row r="2" s="1" customFormat="1" customHeight="1" spans="1:51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/>
      <c r="K2" s="11" t="s">
        <v>10</v>
      </c>
      <c r="L2" s="11" t="s">
        <v>11</v>
      </c>
      <c r="M2" s="11" t="s">
        <v>12</v>
      </c>
      <c r="N2" s="11" t="s">
        <v>13</v>
      </c>
      <c r="O2" s="10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43" t="s">
        <v>21</v>
      </c>
      <c r="W2" s="44"/>
      <c r="X2" s="43"/>
      <c r="Y2" s="64" t="s">
        <v>22</v>
      </c>
      <c r="Z2" s="65" t="s">
        <v>23</v>
      </c>
      <c r="AA2" s="65" t="s">
        <v>24</v>
      </c>
      <c r="AB2" s="65" t="s">
        <v>25</v>
      </c>
      <c r="AC2" s="65" t="s">
        <v>26</v>
      </c>
      <c r="AD2" s="65" t="s">
        <v>27</v>
      </c>
      <c r="AE2" s="65" t="s">
        <v>28</v>
      </c>
      <c r="AF2" s="65" t="s">
        <v>29</v>
      </c>
      <c r="AG2" s="69" t="s">
        <v>30</v>
      </c>
      <c r="AH2" s="65" t="s">
        <v>31</v>
      </c>
      <c r="AI2" s="69" t="s">
        <v>32</v>
      </c>
      <c r="AJ2" s="65" t="s">
        <v>33</v>
      </c>
      <c r="AK2" s="70" t="s">
        <v>34</v>
      </c>
      <c r="AL2" s="70" t="s">
        <v>35</v>
      </c>
      <c r="AM2" s="70" t="s">
        <v>36</v>
      </c>
      <c r="AN2" s="70" t="s">
        <v>37</v>
      </c>
      <c r="AO2" s="69" t="s">
        <v>21</v>
      </c>
      <c r="AP2" s="65" t="s">
        <v>38</v>
      </c>
      <c r="AQ2" s="65" t="s">
        <v>39</v>
      </c>
      <c r="AR2" s="65" t="s">
        <v>40</v>
      </c>
      <c r="AS2" s="69" t="s">
        <v>7</v>
      </c>
      <c r="AT2" s="79" t="s">
        <v>41</v>
      </c>
      <c r="AU2" s="79" t="s">
        <v>42</v>
      </c>
      <c r="AV2" s="65" t="s">
        <v>43</v>
      </c>
      <c r="AW2" s="65" t="s">
        <v>44</v>
      </c>
      <c r="AX2" s="65" t="s">
        <v>45</v>
      </c>
      <c r="AY2" s="84" t="s">
        <v>46</v>
      </c>
    </row>
    <row r="3" s="1" customFormat="1" customHeight="1" spans="1:51">
      <c r="A3" s="9"/>
      <c r="B3" s="13"/>
      <c r="C3" s="11"/>
      <c r="D3" s="12"/>
      <c r="E3" s="11"/>
      <c r="F3" s="11"/>
      <c r="G3" s="11"/>
      <c r="H3" s="11"/>
      <c r="I3" s="11" t="s">
        <v>47</v>
      </c>
      <c r="J3" s="11" t="s">
        <v>48</v>
      </c>
      <c r="K3" s="11"/>
      <c r="L3" s="11"/>
      <c r="M3" s="11"/>
      <c r="N3" s="11"/>
      <c r="O3" s="13"/>
      <c r="P3" s="11"/>
      <c r="Q3" s="11"/>
      <c r="R3" s="11"/>
      <c r="S3" s="11"/>
      <c r="T3" s="11"/>
      <c r="U3" s="11"/>
      <c r="V3" s="45"/>
      <c r="W3" s="46"/>
      <c r="X3" s="45"/>
      <c r="Y3" s="64"/>
      <c r="Z3" s="65"/>
      <c r="AA3" s="65"/>
      <c r="AB3" s="65"/>
      <c r="AC3" s="65"/>
      <c r="AD3" s="65"/>
      <c r="AE3" s="65"/>
      <c r="AF3" s="65"/>
      <c r="AG3" s="71"/>
      <c r="AH3" s="65"/>
      <c r="AI3" s="71"/>
      <c r="AJ3" s="65"/>
      <c r="AK3" s="72"/>
      <c r="AL3" s="72"/>
      <c r="AM3" s="72"/>
      <c r="AN3" s="72"/>
      <c r="AO3" s="71"/>
      <c r="AP3" s="65"/>
      <c r="AQ3" s="65"/>
      <c r="AR3" s="65"/>
      <c r="AS3" s="71"/>
      <c r="AT3" s="79"/>
      <c r="AU3" s="79"/>
      <c r="AV3" s="65"/>
      <c r="AW3" s="65"/>
      <c r="AX3" s="65"/>
      <c r="AY3" s="84"/>
    </row>
    <row r="4" s="1" customFormat="1" ht="43" customHeight="1" spans="1:51">
      <c r="A4" s="14">
        <v>1</v>
      </c>
      <c r="B4" s="15" t="s">
        <v>49</v>
      </c>
      <c r="C4" s="16" t="s">
        <v>50</v>
      </c>
      <c r="D4" s="17">
        <v>45719</v>
      </c>
      <c r="E4" s="15" t="s">
        <v>51</v>
      </c>
      <c r="F4" s="18">
        <v>29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6" t="s">
        <v>52</v>
      </c>
      <c r="R4" s="19">
        <v>0</v>
      </c>
      <c r="S4" s="19">
        <v>0</v>
      </c>
      <c r="T4" s="19">
        <v>0</v>
      </c>
      <c r="U4" s="47"/>
      <c r="V4" s="48"/>
      <c r="W4" s="49">
        <f>Y4-X4</f>
        <v>419.354838709677</v>
      </c>
      <c r="X4" s="48">
        <f>SUM(Z4:AF4)</f>
        <v>6080.64516129032</v>
      </c>
      <c r="Y4" s="18">
        <v>6500</v>
      </c>
      <c r="Z4" s="66">
        <f>Y4/31*29</f>
        <v>6080.64516129032</v>
      </c>
      <c r="AA4" s="67"/>
      <c r="AB4" s="67"/>
      <c r="AC4" s="67"/>
      <c r="AD4" s="67"/>
      <c r="AE4" s="67"/>
      <c r="AF4" s="67"/>
      <c r="AG4" s="73"/>
      <c r="AH4" s="74"/>
      <c r="AI4" s="73"/>
      <c r="AJ4" s="74"/>
      <c r="AK4" s="75"/>
      <c r="AL4" s="75">
        <v>0</v>
      </c>
      <c r="AM4" s="75">
        <v>0</v>
      </c>
      <c r="AN4" s="75">
        <v>0</v>
      </c>
      <c r="AO4" s="73"/>
      <c r="AP4" s="67">
        <f>SUM(Z4:AO4)</f>
        <v>6080.64516129032</v>
      </c>
      <c r="AQ4" s="67">
        <f>I4</f>
        <v>0</v>
      </c>
      <c r="AR4" s="80">
        <f>Y4/F4*AQ4</f>
        <v>0</v>
      </c>
      <c r="AS4" s="67">
        <f>(G4*2)</f>
        <v>0</v>
      </c>
      <c r="AT4" s="74">
        <f>549.9+85</f>
        <v>634.9</v>
      </c>
      <c r="AU4" s="74"/>
      <c r="AV4" s="67">
        <f>SUM(AR4:AU4)</f>
        <v>634.9</v>
      </c>
      <c r="AW4" s="67">
        <f>(AP4-AV4)</f>
        <v>5445.74516129032</v>
      </c>
      <c r="AX4" s="74"/>
      <c r="AY4" s="47" t="s">
        <v>53</v>
      </c>
    </row>
    <row r="5" s="2" customFormat="1" ht="28.8" spans="1:52">
      <c r="A5" s="20">
        <f>ROW()-3</f>
        <v>2</v>
      </c>
      <c r="B5" s="21" t="s">
        <v>54</v>
      </c>
      <c r="C5" s="16" t="s">
        <v>55</v>
      </c>
      <c r="D5" s="17">
        <v>45582</v>
      </c>
      <c r="E5" s="22" t="s">
        <v>56</v>
      </c>
      <c r="F5" s="23">
        <v>15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50" t="s">
        <v>57</v>
      </c>
      <c r="R5" s="19">
        <v>0</v>
      </c>
      <c r="S5" s="19">
        <v>0</v>
      </c>
      <c r="T5" s="19">
        <v>0</v>
      </c>
      <c r="U5" s="51" t="s">
        <v>58</v>
      </c>
      <c r="V5" s="52"/>
      <c r="W5" s="49">
        <f t="shared" ref="W5:W50" si="0">Y5-X5</f>
        <v>0</v>
      </c>
      <c r="X5" s="48">
        <f t="shared" ref="X5:X50" si="1">SUM(Z5:AF5)</f>
        <v>4050</v>
      </c>
      <c r="Y5" s="18">
        <v>4050</v>
      </c>
      <c r="Z5" s="66">
        <v>2000</v>
      </c>
      <c r="AA5" s="67">
        <v>800</v>
      </c>
      <c r="AB5" s="67">
        <v>500</v>
      </c>
      <c r="AC5" s="67">
        <v>350</v>
      </c>
      <c r="AD5" s="67">
        <v>200</v>
      </c>
      <c r="AE5" s="67">
        <v>100</v>
      </c>
      <c r="AF5" s="67">
        <v>100</v>
      </c>
      <c r="AG5" s="67"/>
      <c r="AH5" s="67">
        <v>0</v>
      </c>
      <c r="AI5" s="67">
        <v>0</v>
      </c>
      <c r="AJ5" s="67">
        <v>0</v>
      </c>
      <c r="AK5" s="67">
        <f>T5</f>
        <v>0</v>
      </c>
      <c r="AL5" s="67">
        <v>0</v>
      </c>
      <c r="AM5" s="67">
        <v>0</v>
      </c>
      <c r="AN5" s="75">
        <v>0</v>
      </c>
      <c r="AO5" s="67"/>
      <c r="AP5" s="67">
        <f>SUM(Z5:AO5)</f>
        <v>4050</v>
      </c>
      <c r="AQ5" s="67">
        <f t="shared" ref="AQ5:AQ50" si="2">I5</f>
        <v>0</v>
      </c>
      <c r="AR5" s="80">
        <f>Y5/F5*AQ5</f>
        <v>0</v>
      </c>
      <c r="AS5" s="67">
        <f>(G5*2)</f>
        <v>0</v>
      </c>
      <c r="AT5" s="67">
        <v>0</v>
      </c>
      <c r="AU5" s="81">
        <v>72.6</v>
      </c>
      <c r="AV5" s="67">
        <f>SUM(AR5:AU5)</f>
        <v>72.6</v>
      </c>
      <c r="AW5" s="67">
        <f>(AP5-AV5)</f>
        <v>3977.4</v>
      </c>
      <c r="AX5" s="67"/>
      <c r="AY5" s="51" t="s">
        <v>58</v>
      </c>
      <c r="AZ5" s="85" t="s">
        <v>59</v>
      </c>
    </row>
    <row r="6" s="2" customFormat="1" ht="28.8" spans="1:52">
      <c r="A6" s="20">
        <f>ROW()-3</f>
        <v>3</v>
      </c>
      <c r="B6" s="21" t="s">
        <v>60</v>
      </c>
      <c r="C6" s="16" t="s">
        <v>55</v>
      </c>
      <c r="D6" s="17">
        <v>45582</v>
      </c>
      <c r="E6" s="22" t="s">
        <v>56</v>
      </c>
      <c r="F6" s="23">
        <v>16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50" t="s">
        <v>61</v>
      </c>
      <c r="R6" s="19">
        <v>0</v>
      </c>
      <c r="S6" s="19">
        <v>0</v>
      </c>
      <c r="T6" s="19">
        <v>0</v>
      </c>
      <c r="U6" s="51" t="s">
        <v>62</v>
      </c>
      <c r="V6" s="52"/>
      <c r="W6" s="49">
        <f t="shared" si="0"/>
        <v>0</v>
      </c>
      <c r="X6" s="48">
        <f t="shared" si="1"/>
        <v>4320</v>
      </c>
      <c r="Y6" s="18">
        <v>4320</v>
      </c>
      <c r="Z6" s="66">
        <v>2000</v>
      </c>
      <c r="AA6" s="67">
        <v>900</v>
      </c>
      <c r="AB6" s="67">
        <v>500</v>
      </c>
      <c r="AC6" s="67">
        <v>520</v>
      </c>
      <c r="AD6" s="67">
        <v>200</v>
      </c>
      <c r="AE6" s="67">
        <v>100</v>
      </c>
      <c r="AF6" s="67">
        <v>100</v>
      </c>
      <c r="AG6" s="67"/>
      <c r="AH6" s="76">
        <v>0</v>
      </c>
      <c r="AI6" s="67">
        <v>0</v>
      </c>
      <c r="AJ6" s="67">
        <v>0</v>
      </c>
      <c r="AK6" s="67">
        <f>T6</f>
        <v>0</v>
      </c>
      <c r="AL6" s="67">
        <v>0</v>
      </c>
      <c r="AM6" s="67">
        <v>0</v>
      </c>
      <c r="AN6" s="75">
        <v>0</v>
      </c>
      <c r="AO6" s="67"/>
      <c r="AP6" s="67">
        <f>SUM(Z6:AO6)</f>
        <v>4320</v>
      </c>
      <c r="AQ6" s="67">
        <f t="shared" si="2"/>
        <v>0</v>
      </c>
      <c r="AR6" s="80">
        <f>Y6/F6*AQ6</f>
        <v>0</v>
      </c>
      <c r="AS6" s="67">
        <f>(G6*2)</f>
        <v>0</v>
      </c>
      <c r="AT6" s="67">
        <v>0</v>
      </c>
      <c r="AU6" s="67"/>
      <c r="AV6" s="67">
        <f>SUM(AR6:AU6)</f>
        <v>0</v>
      </c>
      <c r="AW6" s="67">
        <f>(AP6-AV6)</f>
        <v>4320</v>
      </c>
      <c r="AX6" s="67"/>
      <c r="AY6" s="51" t="s">
        <v>62</v>
      </c>
      <c r="AZ6" s="85"/>
    </row>
    <row r="7" s="2" customFormat="1" ht="47" customHeight="1" spans="1:52">
      <c r="A7" s="20">
        <f t="shared" ref="A7:A13" si="3">ROW()-3</f>
        <v>4</v>
      </c>
      <c r="B7" s="24" t="s">
        <v>63</v>
      </c>
      <c r="C7" s="25" t="s">
        <v>64</v>
      </c>
      <c r="D7" s="17">
        <v>45593</v>
      </c>
      <c r="E7" s="22" t="s">
        <v>56</v>
      </c>
      <c r="F7" s="18">
        <v>31</v>
      </c>
      <c r="G7" s="19">
        <v>0</v>
      </c>
      <c r="H7" s="19">
        <v>0</v>
      </c>
      <c r="I7" s="19">
        <v>5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50" t="s">
        <v>65</v>
      </c>
      <c r="R7" s="19">
        <v>0</v>
      </c>
      <c r="S7" s="19">
        <v>0</v>
      </c>
      <c r="T7" s="19">
        <v>0</v>
      </c>
      <c r="U7" s="53"/>
      <c r="V7" s="52"/>
      <c r="W7" s="49">
        <f t="shared" si="0"/>
        <v>0</v>
      </c>
      <c r="X7" s="48">
        <f t="shared" si="1"/>
        <v>4000</v>
      </c>
      <c r="Y7" s="25">
        <v>4000</v>
      </c>
      <c r="Z7" s="66">
        <v>2000</v>
      </c>
      <c r="AA7" s="67">
        <v>700</v>
      </c>
      <c r="AB7" s="67">
        <v>400</v>
      </c>
      <c r="AC7" s="67">
        <v>200</v>
      </c>
      <c r="AD7" s="67">
        <v>200</v>
      </c>
      <c r="AE7" s="67">
        <v>300</v>
      </c>
      <c r="AF7" s="67">
        <v>200</v>
      </c>
      <c r="AG7" s="67"/>
      <c r="AH7" s="76">
        <v>0</v>
      </c>
      <c r="AI7" s="67">
        <v>0</v>
      </c>
      <c r="AJ7" s="67">
        <v>0</v>
      </c>
      <c r="AK7" s="67">
        <v>476</v>
      </c>
      <c r="AL7" s="67">
        <v>0</v>
      </c>
      <c r="AM7" s="67">
        <v>100</v>
      </c>
      <c r="AN7" s="75">
        <v>0</v>
      </c>
      <c r="AO7" s="67"/>
      <c r="AP7" s="67">
        <f>SUM(Z7:AO7)</f>
        <v>4576</v>
      </c>
      <c r="AQ7" s="67">
        <f t="shared" si="2"/>
        <v>5</v>
      </c>
      <c r="AR7" s="80">
        <f>Y7/F7*AQ7</f>
        <v>645.161290322581</v>
      </c>
      <c r="AS7" s="67">
        <f t="shared" ref="AS7:AS53" si="4">(G7*2)</f>
        <v>0</v>
      </c>
      <c r="AT7" s="67">
        <v>549.9</v>
      </c>
      <c r="AU7" s="81"/>
      <c r="AV7" s="67">
        <f>SUM(AR7:AU7)</f>
        <v>1195.06129032258</v>
      </c>
      <c r="AW7" s="67">
        <f>(AP7-AV7)</f>
        <v>3380.93870967742</v>
      </c>
      <c r="AX7" s="67"/>
      <c r="AY7" s="53" t="s">
        <v>66</v>
      </c>
      <c r="AZ7" s="50" t="s">
        <v>65</v>
      </c>
    </row>
    <row r="8" s="2" customFormat="1" customHeight="1" spans="1:51">
      <c r="A8" s="20">
        <f t="shared" si="3"/>
        <v>5</v>
      </c>
      <c r="B8" s="15" t="s">
        <v>67</v>
      </c>
      <c r="C8" s="25" t="s">
        <v>64</v>
      </c>
      <c r="D8" s="17">
        <v>45339</v>
      </c>
      <c r="E8" s="15" t="s">
        <v>51</v>
      </c>
      <c r="F8" s="18">
        <v>31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50" t="s">
        <v>68</v>
      </c>
      <c r="R8" s="19">
        <v>0</v>
      </c>
      <c r="S8" s="19">
        <v>0</v>
      </c>
      <c r="T8" s="19">
        <v>0</v>
      </c>
      <c r="U8" s="53"/>
      <c r="V8" s="52"/>
      <c r="W8" s="49">
        <f t="shared" si="0"/>
        <v>0</v>
      </c>
      <c r="X8" s="48">
        <f t="shared" si="1"/>
        <v>3500</v>
      </c>
      <c r="Y8" s="25">
        <v>3500</v>
      </c>
      <c r="Z8" s="66">
        <v>2000</v>
      </c>
      <c r="AA8" s="67">
        <v>600</v>
      </c>
      <c r="AB8" s="67">
        <v>300</v>
      </c>
      <c r="AC8" s="67">
        <v>200</v>
      </c>
      <c r="AD8" s="67">
        <v>200</v>
      </c>
      <c r="AE8" s="67">
        <v>100</v>
      </c>
      <c r="AF8" s="67">
        <v>100</v>
      </c>
      <c r="AG8" s="67"/>
      <c r="AH8" s="76"/>
      <c r="AI8" s="67">
        <v>0</v>
      </c>
      <c r="AJ8" s="67">
        <v>0</v>
      </c>
      <c r="AK8" s="67">
        <f t="shared" ref="AK8:AK53" si="5">T8</f>
        <v>0</v>
      </c>
      <c r="AL8" s="67">
        <v>0</v>
      </c>
      <c r="AM8" s="67">
        <v>0</v>
      </c>
      <c r="AN8" s="67">
        <v>0</v>
      </c>
      <c r="AO8" s="67"/>
      <c r="AP8" s="67">
        <f t="shared" ref="AP7:AP53" si="6">SUM(Z8:AO8)</f>
        <v>3500</v>
      </c>
      <c r="AQ8" s="67">
        <f t="shared" si="2"/>
        <v>0</v>
      </c>
      <c r="AR8" s="80">
        <f t="shared" ref="AR7:AR41" si="7">Y8/F8*AQ8</f>
        <v>0</v>
      </c>
      <c r="AS8" s="67">
        <f t="shared" si="4"/>
        <v>0</v>
      </c>
      <c r="AT8" s="67">
        <v>549.9</v>
      </c>
      <c r="AU8" s="81"/>
      <c r="AV8" s="67">
        <f>SUM(AR8:AU8)</f>
        <v>549.9</v>
      </c>
      <c r="AW8" s="67">
        <f t="shared" ref="AW7:AW53" si="8">(AP8-AV8)</f>
        <v>2950.1</v>
      </c>
      <c r="AX8" s="67"/>
      <c r="AY8" s="53" t="s">
        <v>66</v>
      </c>
    </row>
    <row r="9" s="2" customFormat="1" customHeight="1" spans="1:51">
      <c r="A9" s="20">
        <f t="shared" si="3"/>
        <v>6</v>
      </c>
      <c r="B9" s="24" t="s">
        <v>69</v>
      </c>
      <c r="C9" s="19" t="s">
        <v>70</v>
      </c>
      <c r="D9" s="17">
        <v>45581</v>
      </c>
      <c r="E9" s="22" t="s">
        <v>56</v>
      </c>
      <c r="F9" s="18">
        <v>31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50" t="s">
        <v>68</v>
      </c>
      <c r="R9" s="19">
        <v>10</v>
      </c>
      <c r="S9" s="19">
        <v>0</v>
      </c>
      <c r="T9" s="19">
        <v>0</v>
      </c>
      <c r="U9" s="54"/>
      <c r="V9" s="52"/>
      <c r="W9" s="49">
        <f t="shared" si="0"/>
        <v>0</v>
      </c>
      <c r="X9" s="48">
        <f t="shared" si="1"/>
        <v>3500</v>
      </c>
      <c r="Y9" s="19">
        <v>3500</v>
      </c>
      <c r="Z9" s="66">
        <v>2000</v>
      </c>
      <c r="AA9" s="67">
        <v>600</v>
      </c>
      <c r="AB9" s="67">
        <v>300</v>
      </c>
      <c r="AC9" s="67">
        <v>200</v>
      </c>
      <c r="AD9" s="67">
        <v>200</v>
      </c>
      <c r="AE9" s="67">
        <v>100</v>
      </c>
      <c r="AF9" s="67">
        <v>100</v>
      </c>
      <c r="AG9" s="67"/>
      <c r="AH9" s="76"/>
      <c r="AI9" s="67">
        <v>0</v>
      </c>
      <c r="AJ9" s="67">
        <v>0</v>
      </c>
      <c r="AK9" s="67">
        <f t="shared" si="5"/>
        <v>0</v>
      </c>
      <c r="AL9" s="67">
        <v>0</v>
      </c>
      <c r="AM9" s="67">
        <v>0</v>
      </c>
      <c r="AN9" s="67">
        <v>0</v>
      </c>
      <c r="AO9" s="67"/>
      <c r="AP9" s="67">
        <f t="shared" si="6"/>
        <v>3500</v>
      </c>
      <c r="AQ9" s="67">
        <f t="shared" si="2"/>
        <v>0</v>
      </c>
      <c r="AR9" s="80">
        <f t="shared" si="7"/>
        <v>0</v>
      </c>
      <c r="AS9" s="67">
        <f t="shared" si="4"/>
        <v>0</v>
      </c>
      <c r="AT9" s="67">
        <v>0</v>
      </c>
      <c r="AU9" s="67"/>
      <c r="AV9" s="67">
        <f t="shared" ref="AV7:AV53" si="9">SUM(AR9:AU9)</f>
        <v>0</v>
      </c>
      <c r="AW9" s="67">
        <f t="shared" si="8"/>
        <v>3500</v>
      </c>
      <c r="AX9" s="67"/>
      <c r="AY9" s="54"/>
    </row>
    <row r="10" s="2" customFormat="1" customHeight="1" spans="1:51">
      <c r="A10" s="20">
        <f t="shared" si="3"/>
        <v>7</v>
      </c>
      <c r="B10" s="24" t="s">
        <v>71</v>
      </c>
      <c r="C10" s="19" t="s">
        <v>70</v>
      </c>
      <c r="D10" s="17">
        <v>45581</v>
      </c>
      <c r="E10" s="22" t="s">
        <v>56</v>
      </c>
      <c r="F10" s="18">
        <v>31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50" t="s">
        <v>68</v>
      </c>
      <c r="R10" s="19">
        <v>10</v>
      </c>
      <c r="S10" s="19">
        <v>0</v>
      </c>
      <c r="T10" s="19">
        <v>0</v>
      </c>
      <c r="U10" s="54"/>
      <c r="V10" s="52"/>
      <c r="W10" s="49">
        <f t="shared" si="0"/>
        <v>0</v>
      </c>
      <c r="X10" s="48">
        <f t="shared" si="1"/>
        <v>3500</v>
      </c>
      <c r="Y10" s="19">
        <v>3500</v>
      </c>
      <c r="Z10" s="66">
        <v>2000</v>
      </c>
      <c r="AA10" s="67">
        <v>600</v>
      </c>
      <c r="AB10" s="67">
        <v>300</v>
      </c>
      <c r="AC10" s="67">
        <v>200</v>
      </c>
      <c r="AD10" s="67">
        <v>200</v>
      </c>
      <c r="AE10" s="67">
        <v>100</v>
      </c>
      <c r="AF10" s="67">
        <v>100</v>
      </c>
      <c r="AG10" s="67"/>
      <c r="AH10" s="76"/>
      <c r="AI10" s="67">
        <v>0</v>
      </c>
      <c r="AJ10" s="67">
        <v>0</v>
      </c>
      <c r="AK10" s="67">
        <f t="shared" si="5"/>
        <v>0</v>
      </c>
      <c r="AL10" s="67">
        <v>0</v>
      </c>
      <c r="AM10" s="67">
        <v>0</v>
      </c>
      <c r="AN10" s="67">
        <v>0</v>
      </c>
      <c r="AO10" s="67"/>
      <c r="AP10" s="67">
        <f t="shared" si="6"/>
        <v>3500</v>
      </c>
      <c r="AQ10" s="67">
        <f t="shared" si="2"/>
        <v>0</v>
      </c>
      <c r="AR10" s="80">
        <f t="shared" si="7"/>
        <v>0</v>
      </c>
      <c r="AS10" s="67">
        <f t="shared" si="4"/>
        <v>0</v>
      </c>
      <c r="AT10" s="67">
        <v>0</v>
      </c>
      <c r="AU10" s="81"/>
      <c r="AV10" s="67">
        <f t="shared" si="9"/>
        <v>0</v>
      </c>
      <c r="AW10" s="67">
        <f t="shared" si="8"/>
        <v>3500</v>
      </c>
      <c r="AX10" s="67"/>
      <c r="AY10" s="54"/>
    </row>
    <row r="11" s="2" customFormat="1" customHeight="1" spans="1:51">
      <c r="A11" s="20">
        <f t="shared" si="3"/>
        <v>8</v>
      </c>
      <c r="B11" s="24" t="s">
        <v>72</v>
      </c>
      <c r="C11" s="19" t="s">
        <v>70</v>
      </c>
      <c r="D11" s="17">
        <v>45581</v>
      </c>
      <c r="E11" s="22" t="s">
        <v>56</v>
      </c>
      <c r="F11" s="18">
        <v>31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50" t="s">
        <v>68</v>
      </c>
      <c r="R11" s="19">
        <v>10</v>
      </c>
      <c r="S11" s="19">
        <v>0</v>
      </c>
      <c r="T11" s="19">
        <v>0</v>
      </c>
      <c r="U11" s="54"/>
      <c r="V11" s="52"/>
      <c r="W11" s="49">
        <f t="shared" si="0"/>
        <v>0</v>
      </c>
      <c r="X11" s="48">
        <f t="shared" si="1"/>
        <v>3500</v>
      </c>
      <c r="Y11" s="19">
        <v>3500</v>
      </c>
      <c r="Z11" s="66">
        <v>2000</v>
      </c>
      <c r="AA11" s="67">
        <v>600</v>
      </c>
      <c r="AB11" s="67">
        <v>300</v>
      </c>
      <c r="AC11" s="67">
        <v>200</v>
      </c>
      <c r="AD11" s="67">
        <v>200</v>
      </c>
      <c r="AE11" s="67">
        <v>100</v>
      </c>
      <c r="AF11" s="67">
        <v>100</v>
      </c>
      <c r="AG11" s="67"/>
      <c r="AH11" s="76"/>
      <c r="AI11" s="67">
        <v>0</v>
      </c>
      <c r="AJ11" s="67">
        <v>0</v>
      </c>
      <c r="AK11" s="67">
        <f t="shared" si="5"/>
        <v>0</v>
      </c>
      <c r="AL11" s="67">
        <v>0</v>
      </c>
      <c r="AM11" s="67">
        <v>0</v>
      </c>
      <c r="AN11" s="67">
        <v>0</v>
      </c>
      <c r="AO11" s="67"/>
      <c r="AP11" s="67">
        <f t="shared" si="6"/>
        <v>3500</v>
      </c>
      <c r="AQ11" s="67">
        <f t="shared" si="2"/>
        <v>0</v>
      </c>
      <c r="AR11" s="80">
        <f t="shared" si="7"/>
        <v>0</v>
      </c>
      <c r="AS11" s="67">
        <f t="shared" si="4"/>
        <v>0</v>
      </c>
      <c r="AT11" s="67">
        <v>0</v>
      </c>
      <c r="AU11" s="81"/>
      <c r="AV11" s="67">
        <f t="shared" si="9"/>
        <v>0</v>
      </c>
      <c r="AW11" s="67">
        <f t="shared" si="8"/>
        <v>3500</v>
      </c>
      <c r="AX11" s="67"/>
      <c r="AY11" s="54"/>
    </row>
    <row r="12" s="2" customFormat="1" customHeight="1" spans="1:52">
      <c r="A12" s="20">
        <f t="shared" si="3"/>
        <v>9</v>
      </c>
      <c r="B12" s="24" t="s">
        <v>73</v>
      </c>
      <c r="C12" s="19" t="s">
        <v>70</v>
      </c>
      <c r="D12" s="17">
        <v>45581</v>
      </c>
      <c r="E12" s="22" t="s">
        <v>56</v>
      </c>
      <c r="F12" s="18">
        <v>31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55" t="s">
        <v>74</v>
      </c>
      <c r="R12" s="19">
        <v>10</v>
      </c>
      <c r="S12" s="19">
        <v>0</v>
      </c>
      <c r="T12" s="19">
        <v>0</v>
      </c>
      <c r="U12" s="54"/>
      <c r="V12" s="52"/>
      <c r="W12" s="49">
        <f t="shared" si="0"/>
        <v>0</v>
      </c>
      <c r="X12" s="48">
        <f t="shared" si="1"/>
        <v>3500</v>
      </c>
      <c r="Y12" s="19">
        <v>3500</v>
      </c>
      <c r="Z12" s="66">
        <v>2000</v>
      </c>
      <c r="AA12" s="67">
        <v>600</v>
      </c>
      <c r="AB12" s="67">
        <v>300</v>
      </c>
      <c r="AC12" s="67">
        <v>200</v>
      </c>
      <c r="AD12" s="67">
        <v>200</v>
      </c>
      <c r="AE12" s="67">
        <v>100</v>
      </c>
      <c r="AF12" s="67">
        <v>100</v>
      </c>
      <c r="AG12" s="67"/>
      <c r="AH12" s="76">
        <v>1500</v>
      </c>
      <c r="AI12" s="67">
        <v>0</v>
      </c>
      <c r="AJ12" s="67">
        <v>0</v>
      </c>
      <c r="AK12" s="67">
        <f t="shared" si="5"/>
        <v>0</v>
      </c>
      <c r="AL12" s="67">
        <v>0</v>
      </c>
      <c r="AM12" s="67">
        <v>0</v>
      </c>
      <c r="AN12" s="67">
        <v>0</v>
      </c>
      <c r="AO12" s="67"/>
      <c r="AP12" s="67">
        <f t="shared" si="6"/>
        <v>5000</v>
      </c>
      <c r="AQ12" s="67">
        <f t="shared" si="2"/>
        <v>0</v>
      </c>
      <c r="AR12" s="80">
        <f t="shared" si="7"/>
        <v>0</v>
      </c>
      <c r="AS12" s="67">
        <f t="shared" si="4"/>
        <v>0</v>
      </c>
      <c r="AT12" s="67">
        <v>0</v>
      </c>
      <c r="AU12" s="67"/>
      <c r="AV12" s="67">
        <f t="shared" si="9"/>
        <v>0</v>
      </c>
      <c r="AW12" s="67">
        <f t="shared" si="8"/>
        <v>5000</v>
      </c>
      <c r="AX12" s="67"/>
      <c r="AY12" s="55" t="s">
        <v>74</v>
      </c>
      <c r="AZ12" s="2" t="s">
        <v>75</v>
      </c>
    </row>
    <row r="13" s="2" customFormat="1" customHeight="1" spans="1:51">
      <c r="A13" s="20">
        <f t="shared" si="3"/>
        <v>10</v>
      </c>
      <c r="B13" s="24" t="s">
        <v>76</v>
      </c>
      <c r="C13" s="19" t="s">
        <v>70</v>
      </c>
      <c r="D13" s="17">
        <v>45581</v>
      </c>
      <c r="E13" s="22" t="s">
        <v>56</v>
      </c>
      <c r="F13" s="18">
        <v>31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50" t="s">
        <v>68</v>
      </c>
      <c r="R13" s="19">
        <v>10</v>
      </c>
      <c r="S13" s="19">
        <v>0</v>
      </c>
      <c r="T13" s="19">
        <v>0</v>
      </c>
      <c r="U13" s="54"/>
      <c r="V13" s="52"/>
      <c r="W13" s="49">
        <f t="shared" si="0"/>
        <v>0</v>
      </c>
      <c r="X13" s="48">
        <f t="shared" si="1"/>
        <v>3500</v>
      </c>
      <c r="Y13" s="19">
        <v>3500</v>
      </c>
      <c r="Z13" s="66">
        <v>2000</v>
      </c>
      <c r="AA13" s="67">
        <v>600</v>
      </c>
      <c r="AB13" s="67">
        <v>300</v>
      </c>
      <c r="AC13" s="67">
        <v>200</v>
      </c>
      <c r="AD13" s="67">
        <v>200</v>
      </c>
      <c r="AE13" s="67">
        <v>100</v>
      </c>
      <c r="AF13" s="67">
        <v>100</v>
      </c>
      <c r="AG13" s="67"/>
      <c r="AH13" s="76"/>
      <c r="AI13" s="67">
        <v>0</v>
      </c>
      <c r="AJ13" s="67">
        <v>0</v>
      </c>
      <c r="AK13" s="67">
        <f t="shared" si="5"/>
        <v>0</v>
      </c>
      <c r="AL13" s="67">
        <v>0</v>
      </c>
      <c r="AM13" s="67">
        <v>0</v>
      </c>
      <c r="AN13" s="67">
        <v>0</v>
      </c>
      <c r="AO13" s="67"/>
      <c r="AP13" s="67">
        <f t="shared" si="6"/>
        <v>3500</v>
      </c>
      <c r="AQ13" s="67">
        <f t="shared" si="2"/>
        <v>0</v>
      </c>
      <c r="AR13" s="80">
        <f t="shared" si="7"/>
        <v>0</v>
      </c>
      <c r="AS13" s="67">
        <f t="shared" si="4"/>
        <v>0</v>
      </c>
      <c r="AT13" s="67">
        <v>0</v>
      </c>
      <c r="AU13" s="67"/>
      <c r="AV13" s="67">
        <f t="shared" si="9"/>
        <v>0</v>
      </c>
      <c r="AW13" s="67">
        <f t="shared" si="8"/>
        <v>3500</v>
      </c>
      <c r="AX13" s="67"/>
      <c r="AY13" s="54"/>
    </row>
    <row r="14" s="2" customFormat="1" ht="31" customHeight="1" spans="1:51">
      <c r="A14" s="20">
        <f t="shared" ref="A14:A23" si="10">ROW()-3</f>
        <v>11</v>
      </c>
      <c r="B14" s="24" t="s">
        <v>77</v>
      </c>
      <c r="C14" s="19" t="s">
        <v>70</v>
      </c>
      <c r="D14" s="17">
        <v>45583</v>
      </c>
      <c r="E14" s="22" t="s">
        <v>56</v>
      </c>
      <c r="F14" s="18">
        <v>31</v>
      </c>
      <c r="G14" s="19">
        <v>0</v>
      </c>
      <c r="H14" s="19">
        <v>0</v>
      </c>
      <c r="I14" s="19">
        <v>0.5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56" t="s">
        <v>78</v>
      </c>
      <c r="R14" s="19">
        <v>10</v>
      </c>
      <c r="S14" s="19">
        <v>0</v>
      </c>
      <c r="T14" s="19">
        <v>0</v>
      </c>
      <c r="U14" s="54"/>
      <c r="V14" s="52"/>
      <c r="W14" s="49">
        <f t="shared" si="0"/>
        <v>0</v>
      </c>
      <c r="X14" s="48">
        <f t="shared" si="1"/>
        <v>3500</v>
      </c>
      <c r="Y14" s="19">
        <v>3500</v>
      </c>
      <c r="Z14" s="66">
        <v>2000</v>
      </c>
      <c r="AA14" s="67">
        <v>600</v>
      </c>
      <c r="AB14" s="67">
        <v>300</v>
      </c>
      <c r="AC14" s="67">
        <v>200</v>
      </c>
      <c r="AD14" s="67">
        <v>200</v>
      </c>
      <c r="AE14" s="67">
        <v>100</v>
      </c>
      <c r="AF14" s="67">
        <v>100</v>
      </c>
      <c r="AG14" s="67"/>
      <c r="AH14" s="76"/>
      <c r="AI14" s="67">
        <v>0</v>
      </c>
      <c r="AJ14" s="67">
        <v>0</v>
      </c>
      <c r="AK14" s="67">
        <f t="shared" si="5"/>
        <v>0</v>
      </c>
      <c r="AL14" s="67">
        <v>0</v>
      </c>
      <c r="AM14" s="67">
        <v>0</v>
      </c>
      <c r="AN14" s="67">
        <v>0</v>
      </c>
      <c r="AO14" s="67"/>
      <c r="AP14" s="67">
        <f t="shared" si="6"/>
        <v>3500</v>
      </c>
      <c r="AQ14" s="67">
        <f t="shared" si="2"/>
        <v>0.5</v>
      </c>
      <c r="AR14" s="80">
        <f t="shared" si="7"/>
        <v>56.4516129032258</v>
      </c>
      <c r="AS14" s="67">
        <f t="shared" si="4"/>
        <v>0</v>
      </c>
      <c r="AT14" s="67">
        <v>0</v>
      </c>
      <c r="AU14" s="81"/>
      <c r="AV14" s="67">
        <f t="shared" si="9"/>
        <v>56.4516129032258</v>
      </c>
      <c r="AW14" s="67">
        <f t="shared" si="8"/>
        <v>3443.54838709677</v>
      </c>
      <c r="AX14" s="67"/>
      <c r="AY14" s="56" t="s">
        <v>78</v>
      </c>
    </row>
    <row r="15" s="2" customFormat="1" customHeight="1" spans="1:51">
      <c r="A15" s="20">
        <f t="shared" si="10"/>
        <v>12</v>
      </c>
      <c r="B15" s="24" t="s">
        <v>79</v>
      </c>
      <c r="C15" s="19" t="s">
        <v>70</v>
      </c>
      <c r="D15" s="17">
        <v>45583</v>
      </c>
      <c r="E15" s="22" t="s">
        <v>56</v>
      </c>
      <c r="F15" s="18">
        <v>31</v>
      </c>
      <c r="G15" s="19">
        <v>0</v>
      </c>
      <c r="H15" s="19">
        <v>0</v>
      </c>
      <c r="I15" s="19">
        <v>2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56" t="s">
        <v>80</v>
      </c>
      <c r="R15" s="19">
        <v>10</v>
      </c>
      <c r="S15" s="19">
        <v>0</v>
      </c>
      <c r="T15" s="19">
        <v>0</v>
      </c>
      <c r="U15" s="54"/>
      <c r="V15" s="52"/>
      <c r="W15" s="49">
        <f t="shared" si="0"/>
        <v>0</v>
      </c>
      <c r="X15" s="48">
        <f t="shared" si="1"/>
        <v>3500</v>
      </c>
      <c r="Y15" s="19">
        <v>3500</v>
      </c>
      <c r="Z15" s="66">
        <v>2000</v>
      </c>
      <c r="AA15" s="67">
        <v>600</v>
      </c>
      <c r="AB15" s="67">
        <v>300</v>
      </c>
      <c r="AC15" s="67">
        <v>200</v>
      </c>
      <c r="AD15" s="67">
        <v>200</v>
      </c>
      <c r="AE15" s="67">
        <v>100</v>
      </c>
      <c r="AF15" s="67">
        <v>100</v>
      </c>
      <c r="AG15" s="67"/>
      <c r="AH15" s="76"/>
      <c r="AI15" s="67">
        <v>0</v>
      </c>
      <c r="AJ15" s="67">
        <v>0</v>
      </c>
      <c r="AK15" s="67">
        <f t="shared" si="5"/>
        <v>0</v>
      </c>
      <c r="AL15" s="67">
        <v>0</v>
      </c>
      <c r="AM15" s="67">
        <v>0</v>
      </c>
      <c r="AN15" s="67">
        <v>0</v>
      </c>
      <c r="AO15" s="67"/>
      <c r="AP15" s="67">
        <f t="shared" si="6"/>
        <v>3500</v>
      </c>
      <c r="AQ15" s="67">
        <f t="shared" si="2"/>
        <v>2</v>
      </c>
      <c r="AR15" s="80">
        <f t="shared" si="7"/>
        <v>225.806451612903</v>
      </c>
      <c r="AS15" s="67">
        <f t="shared" si="4"/>
        <v>0</v>
      </c>
      <c r="AT15" s="67">
        <v>0</v>
      </c>
      <c r="AU15" s="67">
        <v>0</v>
      </c>
      <c r="AV15" s="67">
        <f t="shared" si="9"/>
        <v>225.806451612903</v>
      </c>
      <c r="AW15" s="67">
        <f t="shared" si="8"/>
        <v>3274.1935483871</v>
      </c>
      <c r="AX15" s="67"/>
      <c r="AY15" s="56" t="s">
        <v>80</v>
      </c>
    </row>
    <row r="16" s="2" customFormat="1" customHeight="1" spans="1:51">
      <c r="A16" s="20">
        <f t="shared" si="10"/>
        <v>13</v>
      </c>
      <c r="B16" s="24" t="s">
        <v>81</v>
      </c>
      <c r="C16" s="19" t="s">
        <v>70</v>
      </c>
      <c r="D16" s="17">
        <v>45583</v>
      </c>
      <c r="E16" s="22" t="s">
        <v>56</v>
      </c>
      <c r="F16" s="18">
        <v>31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50" t="s">
        <v>68</v>
      </c>
      <c r="R16" s="19">
        <v>10</v>
      </c>
      <c r="S16" s="19">
        <v>0</v>
      </c>
      <c r="T16" s="19">
        <v>0</v>
      </c>
      <c r="U16" s="54"/>
      <c r="V16" s="52"/>
      <c r="W16" s="49">
        <f t="shared" si="0"/>
        <v>0</v>
      </c>
      <c r="X16" s="48">
        <f t="shared" si="1"/>
        <v>3500</v>
      </c>
      <c r="Y16" s="19">
        <v>3500</v>
      </c>
      <c r="Z16" s="66">
        <v>1500</v>
      </c>
      <c r="AA16" s="67">
        <v>600</v>
      </c>
      <c r="AB16" s="67">
        <v>300</v>
      </c>
      <c r="AC16" s="67">
        <v>200</v>
      </c>
      <c r="AD16" s="67">
        <v>200</v>
      </c>
      <c r="AE16" s="67">
        <v>100</v>
      </c>
      <c r="AF16" s="67">
        <v>600</v>
      </c>
      <c r="AG16" s="67"/>
      <c r="AH16" s="76"/>
      <c r="AI16" s="67">
        <v>0</v>
      </c>
      <c r="AJ16" s="67">
        <v>0</v>
      </c>
      <c r="AK16" s="67">
        <f t="shared" si="5"/>
        <v>0</v>
      </c>
      <c r="AL16" s="67">
        <v>0</v>
      </c>
      <c r="AM16" s="67">
        <v>0</v>
      </c>
      <c r="AN16" s="67">
        <v>0</v>
      </c>
      <c r="AO16" s="67"/>
      <c r="AP16" s="67">
        <f t="shared" si="6"/>
        <v>3500</v>
      </c>
      <c r="AQ16" s="67">
        <f t="shared" si="2"/>
        <v>0</v>
      </c>
      <c r="AR16" s="80">
        <f t="shared" si="7"/>
        <v>0</v>
      </c>
      <c r="AS16" s="67">
        <f t="shared" si="4"/>
        <v>0</v>
      </c>
      <c r="AT16" s="67">
        <v>0</v>
      </c>
      <c r="AU16" s="67">
        <v>0</v>
      </c>
      <c r="AV16" s="67">
        <f t="shared" si="9"/>
        <v>0</v>
      </c>
      <c r="AW16" s="67">
        <f t="shared" si="8"/>
        <v>3500</v>
      </c>
      <c r="AX16" s="67"/>
      <c r="AY16" s="54"/>
    </row>
    <row r="17" s="2" customFormat="1" ht="28.8" spans="1:51">
      <c r="A17" s="20">
        <f t="shared" si="10"/>
        <v>14</v>
      </c>
      <c r="B17" s="24" t="s">
        <v>82</v>
      </c>
      <c r="C17" s="19" t="s">
        <v>70</v>
      </c>
      <c r="D17" s="17">
        <v>45583</v>
      </c>
      <c r="E17" s="22" t="s">
        <v>56</v>
      </c>
      <c r="F17" s="18">
        <v>31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50" t="s">
        <v>68</v>
      </c>
      <c r="R17" s="19">
        <v>10</v>
      </c>
      <c r="S17" s="19">
        <v>0</v>
      </c>
      <c r="T17" s="19">
        <v>0</v>
      </c>
      <c r="U17" s="54" t="s">
        <v>83</v>
      </c>
      <c r="V17" s="52"/>
      <c r="W17" s="49">
        <f t="shared" si="0"/>
        <v>0</v>
      </c>
      <c r="X17" s="48">
        <f t="shared" si="1"/>
        <v>3500</v>
      </c>
      <c r="Y17" s="19">
        <v>3500</v>
      </c>
      <c r="Z17" s="66">
        <v>1500</v>
      </c>
      <c r="AA17" s="67">
        <v>600</v>
      </c>
      <c r="AB17" s="67">
        <v>300</v>
      </c>
      <c r="AC17" s="67">
        <v>200</v>
      </c>
      <c r="AD17" s="67">
        <v>200</v>
      </c>
      <c r="AE17" s="67">
        <v>100</v>
      </c>
      <c r="AF17" s="67">
        <v>600</v>
      </c>
      <c r="AG17" s="67"/>
      <c r="AH17" s="76"/>
      <c r="AI17" s="67">
        <v>0</v>
      </c>
      <c r="AJ17" s="67">
        <v>0</v>
      </c>
      <c r="AK17" s="67">
        <f t="shared" si="5"/>
        <v>0</v>
      </c>
      <c r="AL17" s="67">
        <v>0</v>
      </c>
      <c r="AM17" s="67">
        <v>0</v>
      </c>
      <c r="AN17" s="67">
        <v>0</v>
      </c>
      <c r="AO17" s="67"/>
      <c r="AP17" s="67">
        <f t="shared" si="6"/>
        <v>3500</v>
      </c>
      <c r="AQ17" s="67">
        <f t="shared" si="2"/>
        <v>0</v>
      </c>
      <c r="AR17" s="80">
        <f t="shared" si="7"/>
        <v>0</v>
      </c>
      <c r="AS17" s="67">
        <f t="shared" si="4"/>
        <v>0</v>
      </c>
      <c r="AT17" s="67">
        <v>0</v>
      </c>
      <c r="AU17" s="81">
        <v>0</v>
      </c>
      <c r="AV17" s="67">
        <f t="shared" si="9"/>
        <v>0</v>
      </c>
      <c r="AW17" s="67">
        <f t="shared" si="8"/>
        <v>3500</v>
      </c>
      <c r="AX17" s="67"/>
      <c r="AY17" s="54" t="s">
        <v>83</v>
      </c>
    </row>
    <row r="18" s="2" customFormat="1" customHeight="1" spans="1:51">
      <c r="A18" s="20">
        <f t="shared" si="10"/>
        <v>15</v>
      </c>
      <c r="B18" s="24" t="s">
        <v>84</v>
      </c>
      <c r="C18" s="19" t="s">
        <v>70</v>
      </c>
      <c r="D18" s="17">
        <v>45581</v>
      </c>
      <c r="E18" s="22" t="s">
        <v>56</v>
      </c>
      <c r="F18" s="18">
        <v>31</v>
      </c>
      <c r="G18" s="19">
        <v>0</v>
      </c>
      <c r="H18" s="19">
        <v>0</v>
      </c>
      <c r="I18" s="19">
        <v>1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56" t="s">
        <v>85</v>
      </c>
      <c r="R18" s="19">
        <v>10</v>
      </c>
      <c r="S18" s="19">
        <v>0</v>
      </c>
      <c r="T18" s="19">
        <v>0</v>
      </c>
      <c r="U18" s="54"/>
      <c r="V18" s="52"/>
      <c r="W18" s="49">
        <f t="shared" si="0"/>
        <v>0</v>
      </c>
      <c r="X18" s="48">
        <f t="shared" si="1"/>
        <v>3500</v>
      </c>
      <c r="Y18" s="19">
        <v>3500</v>
      </c>
      <c r="Z18" s="66">
        <v>2000</v>
      </c>
      <c r="AA18" s="67">
        <v>600</v>
      </c>
      <c r="AB18" s="67">
        <v>300</v>
      </c>
      <c r="AC18" s="67">
        <v>200</v>
      </c>
      <c r="AD18" s="67">
        <v>200</v>
      </c>
      <c r="AE18" s="67">
        <v>100</v>
      </c>
      <c r="AF18" s="67">
        <v>100</v>
      </c>
      <c r="AG18" s="67"/>
      <c r="AH18" s="76"/>
      <c r="AI18" s="67">
        <v>0</v>
      </c>
      <c r="AJ18" s="67">
        <v>0</v>
      </c>
      <c r="AK18" s="67">
        <f t="shared" si="5"/>
        <v>0</v>
      </c>
      <c r="AL18" s="67">
        <v>0</v>
      </c>
      <c r="AM18" s="67">
        <v>0</v>
      </c>
      <c r="AN18" s="67">
        <v>0</v>
      </c>
      <c r="AO18" s="67"/>
      <c r="AP18" s="67">
        <f t="shared" si="6"/>
        <v>3500</v>
      </c>
      <c r="AQ18" s="67">
        <f t="shared" si="2"/>
        <v>1</v>
      </c>
      <c r="AR18" s="80">
        <f t="shared" si="7"/>
        <v>112.903225806452</v>
      </c>
      <c r="AS18" s="67">
        <f t="shared" si="4"/>
        <v>0</v>
      </c>
      <c r="AT18" s="67">
        <v>0</v>
      </c>
      <c r="AU18" s="67">
        <v>0</v>
      </c>
      <c r="AV18" s="67">
        <f t="shared" si="9"/>
        <v>112.903225806452</v>
      </c>
      <c r="AW18" s="67">
        <f t="shared" si="8"/>
        <v>3387.09677419355</v>
      </c>
      <c r="AX18" s="67"/>
      <c r="AY18" s="56" t="s">
        <v>85</v>
      </c>
    </row>
    <row r="19" s="2" customFormat="1" customHeight="1" spans="1:51">
      <c r="A19" s="20">
        <f t="shared" si="10"/>
        <v>16</v>
      </c>
      <c r="B19" s="24" t="s">
        <v>86</v>
      </c>
      <c r="C19" s="19" t="s">
        <v>70</v>
      </c>
      <c r="D19" s="17">
        <v>45581</v>
      </c>
      <c r="E19" s="22" t="s">
        <v>56</v>
      </c>
      <c r="F19" s="18">
        <v>31</v>
      </c>
      <c r="G19" s="19">
        <v>0</v>
      </c>
      <c r="H19" s="19">
        <v>0</v>
      </c>
      <c r="I19" s="19">
        <v>1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56" t="s">
        <v>87</v>
      </c>
      <c r="R19" s="19">
        <v>10</v>
      </c>
      <c r="S19" s="19">
        <v>0</v>
      </c>
      <c r="T19" s="19">
        <v>0</v>
      </c>
      <c r="U19" s="54"/>
      <c r="V19" s="52"/>
      <c r="W19" s="49">
        <f t="shared" si="0"/>
        <v>0</v>
      </c>
      <c r="X19" s="48">
        <f t="shared" si="1"/>
        <v>3500</v>
      </c>
      <c r="Y19" s="19">
        <v>3500</v>
      </c>
      <c r="Z19" s="66">
        <v>2000</v>
      </c>
      <c r="AA19" s="67">
        <v>600</v>
      </c>
      <c r="AB19" s="67">
        <v>300</v>
      </c>
      <c r="AC19" s="67">
        <v>200</v>
      </c>
      <c r="AD19" s="67">
        <v>200</v>
      </c>
      <c r="AE19" s="67">
        <v>100</v>
      </c>
      <c r="AF19" s="67">
        <v>100</v>
      </c>
      <c r="AG19" s="67"/>
      <c r="AH19" s="76"/>
      <c r="AI19" s="67">
        <v>0</v>
      </c>
      <c r="AJ19" s="67">
        <v>0</v>
      </c>
      <c r="AK19" s="67">
        <f t="shared" si="5"/>
        <v>0</v>
      </c>
      <c r="AL19" s="67">
        <v>0</v>
      </c>
      <c r="AM19" s="67">
        <v>0</v>
      </c>
      <c r="AN19" s="67">
        <v>0</v>
      </c>
      <c r="AO19" s="67"/>
      <c r="AP19" s="67">
        <f t="shared" si="6"/>
        <v>3500</v>
      </c>
      <c r="AQ19" s="67">
        <f t="shared" si="2"/>
        <v>1</v>
      </c>
      <c r="AR19" s="80">
        <f t="shared" si="7"/>
        <v>112.903225806452</v>
      </c>
      <c r="AS19" s="67">
        <f t="shared" si="4"/>
        <v>0</v>
      </c>
      <c r="AT19" s="67">
        <v>0</v>
      </c>
      <c r="AU19" s="67">
        <v>0</v>
      </c>
      <c r="AV19" s="67">
        <f t="shared" si="9"/>
        <v>112.903225806452</v>
      </c>
      <c r="AW19" s="67">
        <f t="shared" si="8"/>
        <v>3387.09677419355</v>
      </c>
      <c r="AX19" s="67"/>
      <c r="AY19" s="56" t="s">
        <v>87</v>
      </c>
    </row>
    <row r="20" s="2" customFormat="1" customHeight="1" spans="1:51">
      <c r="A20" s="20">
        <f t="shared" si="10"/>
        <v>17</v>
      </c>
      <c r="B20" s="24" t="s">
        <v>88</v>
      </c>
      <c r="C20" s="19" t="s">
        <v>70</v>
      </c>
      <c r="D20" s="17">
        <v>45582</v>
      </c>
      <c r="E20" s="22" t="s">
        <v>56</v>
      </c>
      <c r="F20" s="18">
        <v>31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50" t="s">
        <v>68</v>
      </c>
      <c r="R20" s="19">
        <v>10</v>
      </c>
      <c r="S20" s="19">
        <v>0</v>
      </c>
      <c r="T20" s="19">
        <v>0</v>
      </c>
      <c r="U20" s="54"/>
      <c r="V20" s="52"/>
      <c r="W20" s="49">
        <f t="shared" si="0"/>
        <v>0</v>
      </c>
      <c r="X20" s="48">
        <f t="shared" si="1"/>
        <v>3500</v>
      </c>
      <c r="Y20" s="19">
        <v>3500</v>
      </c>
      <c r="Z20" s="66">
        <v>2000</v>
      </c>
      <c r="AA20" s="67">
        <v>600</v>
      </c>
      <c r="AB20" s="67">
        <v>300</v>
      </c>
      <c r="AC20" s="67">
        <v>200</v>
      </c>
      <c r="AD20" s="67">
        <v>200</v>
      </c>
      <c r="AE20" s="67">
        <v>100</v>
      </c>
      <c r="AF20" s="67">
        <v>100</v>
      </c>
      <c r="AG20" s="67"/>
      <c r="AH20" s="76"/>
      <c r="AI20" s="67">
        <v>0</v>
      </c>
      <c r="AJ20" s="67">
        <v>0</v>
      </c>
      <c r="AK20" s="67">
        <f t="shared" si="5"/>
        <v>0</v>
      </c>
      <c r="AL20" s="67">
        <v>0</v>
      </c>
      <c r="AM20" s="67">
        <v>0</v>
      </c>
      <c r="AN20" s="67">
        <v>0</v>
      </c>
      <c r="AO20" s="67"/>
      <c r="AP20" s="67">
        <f t="shared" si="6"/>
        <v>3500</v>
      </c>
      <c r="AQ20" s="67">
        <f t="shared" si="2"/>
        <v>0</v>
      </c>
      <c r="AR20" s="80">
        <f t="shared" si="7"/>
        <v>0</v>
      </c>
      <c r="AS20" s="67">
        <f t="shared" si="4"/>
        <v>0</v>
      </c>
      <c r="AT20" s="67">
        <v>0</v>
      </c>
      <c r="AU20" s="67">
        <v>0</v>
      </c>
      <c r="AV20" s="67">
        <f t="shared" si="9"/>
        <v>0</v>
      </c>
      <c r="AW20" s="67">
        <f t="shared" si="8"/>
        <v>3500</v>
      </c>
      <c r="AX20" s="67"/>
      <c r="AY20" s="50" t="s">
        <v>68</v>
      </c>
    </row>
    <row r="21" s="2" customFormat="1" customHeight="1" spans="1:51">
      <c r="A21" s="20">
        <f t="shared" si="10"/>
        <v>18</v>
      </c>
      <c r="B21" s="24" t="s">
        <v>89</v>
      </c>
      <c r="C21" s="19" t="s">
        <v>70</v>
      </c>
      <c r="D21" s="17">
        <v>45584</v>
      </c>
      <c r="E21" s="22" t="s">
        <v>56</v>
      </c>
      <c r="F21" s="18">
        <v>31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50" t="s">
        <v>68</v>
      </c>
      <c r="R21" s="19">
        <v>10</v>
      </c>
      <c r="S21" s="19">
        <v>0</v>
      </c>
      <c r="T21" s="19">
        <v>0</v>
      </c>
      <c r="U21" s="54"/>
      <c r="V21" s="52"/>
      <c r="W21" s="49">
        <f t="shared" si="0"/>
        <v>0</v>
      </c>
      <c r="X21" s="48">
        <f t="shared" si="1"/>
        <v>3500</v>
      </c>
      <c r="Y21" s="19">
        <v>3500</v>
      </c>
      <c r="Z21" s="66">
        <v>1500</v>
      </c>
      <c r="AA21" s="67">
        <v>1000</v>
      </c>
      <c r="AB21" s="67">
        <v>300</v>
      </c>
      <c r="AC21" s="67">
        <v>200</v>
      </c>
      <c r="AD21" s="67">
        <v>200</v>
      </c>
      <c r="AE21" s="67">
        <v>200</v>
      </c>
      <c r="AF21" s="67">
        <v>100</v>
      </c>
      <c r="AG21" s="67"/>
      <c r="AH21" s="76"/>
      <c r="AI21" s="67">
        <v>0</v>
      </c>
      <c r="AJ21" s="67">
        <v>0</v>
      </c>
      <c r="AK21" s="67">
        <f t="shared" si="5"/>
        <v>0</v>
      </c>
      <c r="AL21" s="67">
        <v>0</v>
      </c>
      <c r="AM21" s="67">
        <v>0</v>
      </c>
      <c r="AN21" s="67">
        <v>0</v>
      </c>
      <c r="AO21" s="67"/>
      <c r="AP21" s="67">
        <f t="shared" si="6"/>
        <v>3500</v>
      </c>
      <c r="AQ21" s="67">
        <f t="shared" si="2"/>
        <v>0</v>
      </c>
      <c r="AR21" s="80">
        <f t="shared" si="7"/>
        <v>0</v>
      </c>
      <c r="AS21" s="67">
        <f t="shared" si="4"/>
        <v>0</v>
      </c>
      <c r="AT21" s="67">
        <v>0</v>
      </c>
      <c r="AU21" s="81">
        <v>0</v>
      </c>
      <c r="AV21" s="67">
        <f t="shared" si="9"/>
        <v>0</v>
      </c>
      <c r="AW21" s="67">
        <f t="shared" si="8"/>
        <v>3500</v>
      </c>
      <c r="AX21" s="67"/>
      <c r="AY21" s="50" t="s">
        <v>68</v>
      </c>
    </row>
    <row r="22" s="2" customFormat="1" customHeight="1" spans="1:51">
      <c r="A22" s="20">
        <f t="shared" si="10"/>
        <v>19</v>
      </c>
      <c r="B22" s="24" t="s">
        <v>90</v>
      </c>
      <c r="C22" s="19" t="s">
        <v>70</v>
      </c>
      <c r="D22" s="17">
        <v>45583</v>
      </c>
      <c r="E22" s="22" t="s">
        <v>56</v>
      </c>
      <c r="F22" s="18">
        <v>31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50" t="s">
        <v>68</v>
      </c>
      <c r="R22" s="19">
        <v>10</v>
      </c>
      <c r="S22" s="19">
        <v>0</v>
      </c>
      <c r="T22" s="19">
        <v>0</v>
      </c>
      <c r="U22" s="54"/>
      <c r="V22" s="52"/>
      <c r="W22" s="49">
        <f t="shared" si="0"/>
        <v>0</v>
      </c>
      <c r="X22" s="48">
        <f t="shared" si="1"/>
        <v>3500</v>
      </c>
      <c r="Y22" s="19">
        <v>3500</v>
      </c>
      <c r="Z22" s="66">
        <v>2000</v>
      </c>
      <c r="AA22" s="67">
        <v>600</v>
      </c>
      <c r="AB22" s="67">
        <v>300</v>
      </c>
      <c r="AC22" s="67">
        <v>200</v>
      </c>
      <c r="AD22" s="67">
        <v>200</v>
      </c>
      <c r="AE22" s="67">
        <v>100</v>
      </c>
      <c r="AF22" s="67">
        <v>100</v>
      </c>
      <c r="AG22" s="67"/>
      <c r="AH22" s="76"/>
      <c r="AI22" s="67">
        <v>0</v>
      </c>
      <c r="AJ22" s="67">
        <v>0</v>
      </c>
      <c r="AK22" s="67">
        <f t="shared" si="5"/>
        <v>0</v>
      </c>
      <c r="AL22" s="67">
        <v>0</v>
      </c>
      <c r="AM22" s="67">
        <v>0</v>
      </c>
      <c r="AN22" s="67">
        <v>0</v>
      </c>
      <c r="AO22" s="67"/>
      <c r="AP22" s="67">
        <f t="shared" si="6"/>
        <v>3500</v>
      </c>
      <c r="AQ22" s="67">
        <f t="shared" si="2"/>
        <v>0</v>
      </c>
      <c r="AR22" s="80">
        <f t="shared" si="7"/>
        <v>0</v>
      </c>
      <c r="AS22" s="67">
        <f t="shared" si="4"/>
        <v>0</v>
      </c>
      <c r="AT22" s="67">
        <v>0</v>
      </c>
      <c r="AU22" s="81">
        <v>0</v>
      </c>
      <c r="AV22" s="67">
        <f t="shared" si="9"/>
        <v>0</v>
      </c>
      <c r="AW22" s="67">
        <f t="shared" si="8"/>
        <v>3500</v>
      </c>
      <c r="AX22" s="67"/>
      <c r="AY22" s="50" t="s">
        <v>68</v>
      </c>
    </row>
    <row r="23" s="2" customFormat="1" customHeight="1" spans="1:51">
      <c r="A23" s="20">
        <f t="shared" si="10"/>
        <v>20</v>
      </c>
      <c r="B23" s="24" t="s">
        <v>91</v>
      </c>
      <c r="C23" s="19" t="s">
        <v>70</v>
      </c>
      <c r="D23" s="17">
        <v>45586</v>
      </c>
      <c r="E23" s="22" t="s">
        <v>56</v>
      </c>
      <c r="F23" s="18">
        <v>31</v>
      </c>
      <c r="G23" s="19">
        <v>0</v>
      </c>
      <c r="H23" s="19">
        <v>0</v>
      </c>
      <c r="I23" s="19">
        <v>0.5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56" t="s">
        <v>92</v>
      </c>
      <c r="R23" s="19">
        <v>10</v>
      </c>
      <c r="S23" s="19">
        <v>0</v>
      </c>
      <c r="T23" s="19">
        <v>0</v>
      </c>
      <c r="U23" s="54"/>
      <c r="V23" s="52"/>
      <c r="W23" s="49">
        <f t="shared" si="0"/>
        <v>0</v>
      </c>
      <c r="X23" s="48">
        <f t="shared" si="1"/>
        <v>3500</v>
      </c>
      <c r="Y23" s="19">
        <v>3500</v>
      </c>
      <c r="Z23" s="66">
        <v>2000</v>
      </c>
      <c r="AA23" s="67">
        <v>600</v>
      </c>
      <c r="AB23" s="67">
        <v>300</v>
      </c>
      <c r="AC23" s="67">
        <v>200</v>
      </c>
      <c r="AD23" s="67">
        <v>200</v>
      </c>
      <c r="AE23" s="67">
        <v>100</v>
      </c>
      <c r="AF23" s="67">
        <v>100</v>
      </c>
      <c r="AG23" s="67"/>
      <c r="AH23" s="76"/>
      <c r="AI23" s="67">
        <v>0</v>
      </c>
      <c r="AJ23" s="67">
        <v>0</v>
      </c>
      <c r="AK23" s="67">
        <f t="shared" si="5"/>
        <v>0</v>
      </c>
      <c r="AL23" s="67">
        <v>0</v>
      </c>
      <c r="AM23" s="67">
        <v>0</v>
      </c>
      <c r="AN23" s="67">
        <v>0</v>
      </c>
      <c r="AO23" s="67"/>
      <c r="AP23" s="67">
        <f t="shared" si="6"/>
        <v>3500</v>
      </c>
      <c r="AQ23" s="67">
        <f t="shared" si="2"/>
        <v>0.5</v>
      </c>
      <c r="AR23" s="80">
        <f t="shared" si="7"/>
        <v>56.4516129032258</v>
      </c>
      <c r="AS23" s="67">
        <f t="shared" si="4"/>
        <v>0</v>
      </c>
      <c r="AT23" s="67">
        <v>0</v>
      </c>
      <c r="AU23" s="67">
        <v>0</v>
      </c>
      <c r="AV23" s="67">
        <f t="shared" si="9"/>
        <v>56.4516129032258</v>
      </c>
      <c r="AW23" s="67">
        <f t="shared" si="8"/>
        <v>3443.54838709677</v>
      </c>
      <c r="AX23" s="67"/>
      <c r="AY23" s="56" t="s">
        <v>92</v>
      </c>
    </row>
    <row r="24" s="2" customFormat="1" customHeight="1" spans="1:52">
      <c r="A24" s="20">
        <f t="shared" ref="A24:A41" si="11">ROW()-3</f>
        <v>21</v>
      </c>
      <c r="B24" s="24" t="s">
        <v>93</v>
      </c>
      <c r="C24" s="19" t="s">
        <v>70</v>
      </c>
      <c r="D24" s="17">
        <v>45588</v>
      </c>
      <c r="E24" s="22" t="s">
        <v>56</v>
      </c>
      <c r="F24" s="18">
        <v>31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50" t="s">
        <v>68</v>
      </c>
      <c r="R24" s="19"/>
      <c r="S24" s="19">
        <v>0</v>
      </c>
      <c r="T24" s="19">
        <v>0</v>
      </c>
      <c r="U24" s="54"/>
      <c r="V24" s="52"/>
      <c r="W24" s="49">
        <f t="shared" si="0"/>
        <v>0</v>
      </c>
      <c r="X24" s="48">
        <f t="shared" si="1"/>
        <v>3500</v>
      </c>
      <c r="Y24" s="19">
        <v>3500</v>
      </c>
      <c r="Z24" s="66">
        <v>2000</v>
      </c>
      <c r="AA24" s="67">
        <v>600</v>
      </c>
      <c r="AB24" s="67">
        <v>300</v>
      </c>
      <c r="AC24" s="67">
        <v>200</v>
      </c>
      <c r="AD24" s="67">
        <v>200</v>
      </c>
      <c r="AE24" s="67">
        <v>100</v>
      </c>
      <c r="AF24" s="67">
        <v>100</v>
      </c>
      <c r="AG24" s="67"/>
      <c r="AH24" s="76"/>
      <c r="AI24" s="67">
        <v>0</v>
      </c>
      <c r="AJ24" s="67">
        <v>0</v>
      </c>
      <c r="AK24" s="67">
        <f t="shared" si="5"/>
        <v>0</v>
      </c>
      <c r="AL24" s="67">
        <v>0</v>
      </c>
      <c r="AM24" s="67">
        <v>0</v>
      </c>
      <c r="AN24" s="67">
        <v>0</v>
      </c>
      <c r="AO24" s="67"/>
      <c r="AP24" s="67">
        <f t="shared" si="6"/>
        <v>3500</v>
      </c>
      <c r="AQ24" s="67">
        <f t="shared" si="2"/>
        <v>0</v>
      </c>
      <c r="AR24" s="80">
        <f t="shared" si="7"/>
        <v>0</v>
      </c>
      <c r="AS24" s="67">
        <f t="shared" si="4"/>
        <v>0</v>
      </c>
      <c r="AT24" s="67">
        <v>0</v>
      </c>
      <c r="AU24" s="81">
        <v>0</v>
      </c>
      <c r="AV24" s="67">
        <f t="shared" si="9"/>
        <v>0</v>
      </c>
      <c r="AW24" s="67">
        <f t="shared" si="8"/>
        <v>3500</v>
      </c>
      <c r="AX24" s="67"/>
      <c r="AY24" s="50" t="s">
        <v>68</v>
      </c>
      <c r="AZ24" s="86"/>
    </row>
    <row r="25" s="2" customFormat="1" customHeight="1" spans="1:52">
      <c r="A25" s="20">
        <f t="shared" si="11"/>
        <v>22</v>
      </c>
      <c r="B25" s="26" t="s">
        <v>94</v>
      </c>
      <c r="C25" s="19" t="s">
        <v>70</v>
      </c>
      <c r="D25" s="17">
        <v>45596</v>
      </c>
      <c r="E25" s="22" t="s">
        <v>56</v>
      </c>
      <c r="F25" s="18">
        <v>31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50" t="s">
        <v>68</v>
      </c>
      <c r="R25" s="19">
        <v>10</v>
      </c>
      <c r="S25" s="19">
        <v>0</v>
      </c>
      <c r="T25" s="19">
        <v>0</v>
      </c>
      <c r="U25" s="54" t="s">
        <v>95</v>
      </c>
      <c r="V25" s="52"/>
      <c r="W25" s="49">
        <f t="shared" si="0"/>
        <v>0</v>
      </c>
      <c r="X25" s="48">
        <f t="shared" si="1"/>
        <v>3500</v>
      </c>
      <c r="Y25" s="19">
        <v>3500</v>
      </c>
      <c r="Z25" s="66">
        <v>2000</v>
      </c>
      <c r="AA25" s="67">
        <v>600</v>
      </c>
      <c r="AB25" s="67">
        <v>300</v>
      </c>
      <c r="AC25" s="67">
        <v>200</v>
      </c>
      <c r="AD25" s="67">
        <v>200</v>
      </c>
      <c r="AE25" s="67">
        <v>100</v>
      </c>
      <c r="AF25" s="67">
        <v>100</v>
      </c>
      <c r="AG25" s="67"/>
      <c r="AH25" s="76">
        <v>100</v>
      </c>
      <c r="AI25" s="67">
        <v>0</v>
      </c>
      <c r="AJ25" s="67">
        <v>0</v>
      </c>
      <c r="AK25" s="67">
        <f t="shared" si="5"/>
        <v>0</v>
      </c>
      <c r="AL25" s="67">
        <v>0</v>
      </c>
      <c r="AM25" s="67">
        <v>0</v>
      </c>
      <c r="AN25" s="67">
        <v>0</v>
      </c>
      <c r="AO25" s="67"/>
      <c r="AP25" s="67">
        <f t="shared" si="6"/>
        <v>3600</v>
      </c>
      <c r="AQ25" s="67">
        <f t="shared" si="2"/>
        <v>0</v>
      </c>
      <c r="AR25" s="80">
        <f t="shared" si="7"/>
        <v>0</v>
      </c>
      <c r="AS25" s="67">
        <f t="shared" si="4"/>
        <v>0</v>
      </c>
      <c r="AT25" s="67">
        <v>0</v>
      </c>
      <c r="AU25" s="67">
        <v>0</v>
      </c>
      <c r="AV25" s="67">
        <f t="shared" si="9"/>
        <v>0</v>
      </c>
      <c r="AW25" s="67">
        <f t="shared" si="8"/>
        <v>3600</v>
      </c>
      <c r="AX25" s="67"/>
      <c r="AY25" s="50" t="s">
        <v>68</v>
      </c>
      <c r="AZ25" s="54" t="s">
        <v>95</v>
      </c>
    </row>
    <row r="26" s="2" customFormat="1" customHeight="1" spans="1:51">
      <c r="A26" s="20">
        <f t="shared" si="11"/>
        <v>23</v>
      </c>
      <c r="B26" s="27" t="s">
        <v>96</v>
      </c>
      <c r="C26" s="19" t="s">
        <v>70</v>
      </c>
      <c r="D26" s="17">
        <v>45596</v>
      </c>
      <c r="E26" s="22" t="s">
        <v>56</v>
      </c>
      <c r="F26" s="18">
        <v>31</v>
      </c>
      <c r="G26" s="19">
        <v>0</v>
      </c>
      <c r="H26" s="19">
        <v>0</v>
      </c>
      <c r="I26" s="19">
        <v>1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56" t="s">
        <v>97</v>
      </c>
      <c r="R26" s="19">
        <v>10</v>
      </c>
      <c r="S26" s="19">
        <v>0</v>
      </c>
      <c r="T26" s="19">
        <v>0</v>
      </c>
      <c r="U26" s="54"/>
      <c r="V26" s="52"/>
      <c r="W26" s="49">
        <f t="shared" si="0"/>
        <v>0</v>
      </c>
      <c r="X26" s="48">
        <f t="shared" si="1"/>
        <v>3500</v>
      </c>
      <c r="Y26" s="19">
        <v>3500</v>
      </c>
      <c r="Z26" s="66">
        <v>2000</v>
      </c>
      <c r="AA26" s="67">
        <v>600</v>
      </c>
      <c r="AB26" s="67">
        <v>300</v>
      </c>
      <c r="AC26" s="67">
        <v>200</v>
      </c>
      <c r="AD26" s="67">
        <v>200</v>
      </c>
      <c r="AE26" s="67">
        <v>100</v>
      </c>
      <c r="AF26" s="67">
        <v>100</v>
      </c>
      <c r="AG26" s="67"/>
      <c r="AH26" s="76"/>
      <c r="AI26" s="67">
        <v>0</v>
      </c>
      <c r="AJ26" s="67">
        <v>0</v>
      </c>
      <c r="AK26" s="67">
        <f t="shared" si="5"/>
        <v>0</v>
      </c>
      <c r="AL26" s="67">
        <v>0</v>
      </c>
      <c r="AM26" s="67">
        <v>0</v>
      </c>
      <c r="AN26" s="67">
        <v>0</v>
      </c>
      <c r="AO26" s="67"/>
      <c r="AP26" s="67">
        <f t="shared" si="6"/>
        <v>3500</v>
      </c>
      <c r="AQ26" s="67">
        <f t="shared" si="2"/>
        <v>1</v>
      </c>
      <c r="AR26" s="80">
        <f t="shared" si="7"/>
        <v>112.903225806452</v>
      </c>
      <c r="AS26" s="67">
        <f t="shared" si="4"/>
        <v>0</v>
      </c>
      <c r="AT26" s="67">
        <v>0</v>
      </c>
      <c r="AU26" s="81">
        <v>0</v>
      </c>
      <c r="AV26" s="67">
        <f t="shared" si="9"/>
        <v>112.903225806452</v>
      </c>
      <c r="AW26" s="67">
        <f t="shared" si="8"/>
        <v>3387.09677419355</v>
      </c>
      <c r="AX26" s="67"/>
      <c r="AY26" s="56" t="s">
        <v>97</v>
      </c>
    </row>
    <row r="27" s="2" customFormat="1" customHeight="1" spans="1:51">
      <c r="A27" s="20">
        <f t="shared" si="11"/>
        <v>24</v>
      </c>
      <c r="B27" s="27" t="s">
        <v>98</v>
      </c>
      <c r="C27" s="19" t="s">
        <v>70</v>
      </c>
      <c r="D27" s="17">
        <v>45596</v>
      </c>
      <c r="E27" s="22" t="s">
        <v>56</v>
      </c>
      <c r="F27" s="18">
        <v>31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50" t="s">
        <v>68</v>
      </c>
      <c r="R27" s="19"/>
      <c r="S27" s="19">
        <v>0</v>
      </c>
      <c r="T27" s="19">
        <v>0</v>
      </c>
      <c r="U27" s="54"/>
      <c r="V27" s="52"/>
      <c r="W27" s="49">
        <f t="shared" si="0"/>
        <v>0</v>
      </c>
      <c r="X27" s="48">
        <f t="shared" si="1"/>
        <v>3500</v>
      </c>
      <c r="Y27" s="19">
        <v>3500</v>
      </c>
      <c r="Z27" s="66">
        <v>2000</v>
      </c>
      <c r="AA27" s="67">
        <v>600</v>
      </c>
      <c r="AB27" s="67">
        <v>300</v>
      </c>
      <c r="AC27" s="67">
        <v>200</v>
      </c>
      <c r="AD27" s="67">
        <v>200</v>
      </c>
      <c r="AE27" s="67">
        <v>100</v>
      </c>
      <c r="AF27" s="67">
        <v>100</v>
      </c>
      <c r="AG27" s="67"/>
      <c r="AH27" s="76"/>
      <c r="AI27" s="67">
        <v>0</v>
      </c>
      <c r="AJ27" s="67">
        <v>0</v>
      </c>
      <c r="AK27" s="67">
        <f t="shared" si="5"/>
        <v>0</v>
      </c>
      <c r="AL27" s="67">
        <v>0</v>
      </c>
      <c r="AM27" s="67">
        <v>0</v>
      </c>
      <c r="AN27" s="67">
        <v>0</v>
      </c>
      <c r="AO27" s="67"/>
      <c r="AP27" s="67">
        <f t="shared" si="6"/>
        <v>3500</v>
      </c>
      <c r="AQ27" s="67">
        <f t="shared" si="2"/>
        <v>0</v>
      </c>
      <c r="AR27" s="80">
        <f t="shared" si="7"/>
        <v>0</v>
      </c>
      <c r="AS27" s="67">
        <f t="shared" si="4"/>
        <v>0</v>
      </c>
      <c r="AT27" s="67">
        <v>0</v>
      </c>
      <c r="AU27" s="67">
        <v>0</v>
      </c>
      <c r="AV27" s="67">
        <f t="shared" si="9"/>
        <v>0</v>
      </c>
      <c r="AW27" s="67">
        <f t="shared" si="8"/>
        <v>3500</v>
      </c>
      <c r="AX27" s="67"/>
      <c r="AY27" s="50" t="s">
        <v>68</v>
      </c>
    </row>
    <row r="28" s="2" customFormat="1" customHeight="1" spans="1:51">
      <c r="A28" s="20">
        <f t="shared" si="11"/>
        <v>25</v>
      </c>
      <c r="B28" s="27" t="s">
        <v>99</v>
      </c>
      <c r="C28" s="19" t="s">
        <v>70</v>
      </c>
      <c r="D28" s="17">
        <v>45597</v>
      </c>
      <c r="E28" s="22" t="s">
        <v>56</v>
      </c>
      <c r="F28" s="18">
        <v>31</v>
      </c>
      <c r="G28" s="19">
        <v>0</v>
      </c>
      <c r="H28" s="19">
        <v>0</v>
      </c>
      <c r="I28" s="19">
        <v>1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56" t="s">
        <v>100</v>
      </c>
      <c r="R28" s="19">
        <v>10</v>
      </c>
      <c r="S28" s="19">
        <v>0</v>
      </c>
      <c r="T28" s="19">
        <v>0</v>
      </c>
      <c r="U28" s="54"/>
      <c r="V28" s="52"/>
      <c r="W28" s="49">
        <f t="shared" si="0"/>
        <v>0</v>
      </c>
      <c r="X28" s="48">
        <f t="shared" si="1"/>
        <v>3500</v>
      </c>
      <c r="Y28" s="19">
        <v>3500</v>
      </c>
      <c r="Z28" s="66">
        <v>2000</v>
      </c>
      <c r="AA28" s="67">
        <v>600</v>
      </c>
      <c r="AB28" s="67">
        <v>300</v>
      </c>
      <c r="AC28" s="67">
        <v>200</v>
      </c>
      <c r="AD28" s="67">
        <v>200</v>
      </c>
      <c r="AE28" s="67">
        <v>100</v>
      </c>
      <c r="AF28" s="67">
        <v>100</v>
      </c>
      <c r="AG28" s="67"/>
      <c r="AH28" s="76"/>
      <c r="AI28" s="67">
        <v>0</v>
      </c>
      <c r="AJ28" s="67">
        <v>0</v>
      </c>
      <c r="AK28" s="67">
        <f t="shared" si="5"/>
        <v>0</v>
      </c>
      <c r="AL28" s="67">
        <v>0</v>
      </c>
      <c r="AM28" s="67">
        <v>0</v>
      </c>
      <c r="AN28" s="67">
        <v>0</v>
      </c>
      <c r="AO28" s="67"/>
      <c r="AP28" s="67">
        <f t="shared" si="6"/>
        <v>3500</v>
      </c>
      <c r="AQ28" s="67">
        <f t="shared" si="2"/>
        <v>1</v>
      </c>
      <c r="AR28" s="80">
        <f t="shared" si="7"/>
        <v>112.903225806452</v>
      </c>
      <c r="AS28" s="67">
        <f t="shared" si="4"/>
        <v>0</v>
      </c>
      <c r="AT28" s="67">
        <v>0</v>
      </c>
      <c r="AU28" s="81">
        <v>0</v>
      </c>
      <c r="AV28" s="67">
        <f t="shared" si="9"/>
        <v>112.903225806452</v>
      </c>
      <c r="AW28" s="67">
        <f t="shared" si="8"/>
        <v>3387.09677419355</v>
      </c>
      <c r="AX28" s="67"/>
      <c r="AY28" s="56" t="s">
        <v>100</v>
      </c>
    </row>
    <row r="29" s="2" customFormat="1" customHeight="1" spans="1:51">
      <c r="A29" s="20">
        <f t="shared" si="11"/>
        <v>26</v>
      </c>
      <c r="B29" s="28" t="s">
        <v>101</v>
      </c>
      <c r="C29" s="19" t="s">
        <v>70</v>
      </c>
      <c r="D29" s="17">
        <v>45598</v>
      </c>
      <c r="E29" s="22" t="s">
        <v>56</v>
      </c>
      <c r="F29" s="18">
        <v>31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50" t="s">
        <v>68</v>
      </c>
      <c r="R29" s="19">
        <v>10</v>
      </c>
      <c r="S29" s="19">
        <v>0</v>
      </c>
      <c r="T29" s="19">
        <v>0</v>
      </c>
      <c r="U29" s="54"/>
      <c r="V29" s="52"/>
      <c r="W29" s="49">
        <f t="shared" si="0"/>
        <v>0</v>
      </c>
      <c r="X29" s="48">
        <f t="shared" si="1"/>
        <v>3500</v>
      </c>
      <c r="Y29" s="19">
        <v>3500</v>
      </c>
      <c r="Z29" s="66">
        <v>2000</v>
      </c>
      <c r="AA29" s="67">
        <v>600</v>
      </c>
      <c r="AB29" s="67">
        <v>300</v>
      </c>
      <c r="AC29" s="67">
        <v>200</v>
      </c>
      <c r="AD29" s="67">
        <v>200</v>
      </c>
      <c r="AE29" s="67">
        <v>100</v>
      </c>
      <c r="AF29" s="67">
        <v>100</v>
      </c>
      <c r="AG29" s="67"/>
      <c r="AH29" s="76"/>
      <c r="AI29" s="67">
        <v>0</v>
      </c>
      <c r="AJ29" s="67">
        <v>0</v>
      </c>
      <c r="AK29" s="67">
        <f t="shared" si="5"/>
        <v>0</v>
      </c>
      <c r="AL29" s="67">
        <v>0</v>
      </c>
      <c r="AM29" s="67">
        <v>0</v>
      </c>
      <c r="AN29" s="67">
        <v>0</v>
      </c>
      <c r="AO29" s="67"/>
      <c r="AP29" s="67">
        <f t="shared" si="6"/>
        <v>3500</v>
      </c>
      <c r="AQ29" s="67">
        <f t="shared" si="2"/>
        <v>0</v>
      </c>
      <c r="AR29" s="80">
        <f t="shared" si="7"/>
        <v>0</v>
      </c>
      <c r="AS29" s="67">
        <f t="shared" si="4"/>
        <v>0</v>
      </c>
      <c r="AT29" s="67">
        <v>0</v>
      </c>
      <c r="AU29" s="81">
        <v>0</v>
      </c>
      <c r="AV29" s="67">
        <f t="shared" si="9"/>
        <v>0</v>
      </c>
      <c r="AW29" s="67">
        <f t="shared" si="8"/>
        <v>3500</v>
      </c>
      <c r="AX29" s="67"/>
      <c r="AY29" s="54"/>
    </row>
    <row r="30" s="2" customFormat="1" customHeight="1" spans="1:51">
      <c r="A30" s="20">
        <f t="shared" si="11"/>
        <v>27</v>
      </c>
      <c r="B30" s="27" t="s">
        <v>102</v>
      </c>
      <c r="C30" s="19" t="s">
        <v>70</v>
      </c>
      <c r="D30" s="17">
        <v>45603</v>
      </c>
      <c r="E30" s="22" t="s">
        <v>56</v>
      </c>
      <c r="F30" s="18">
        <v>31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50" t="s">
        <v>68</v>
      </c>
      <c r="R30" s="19">
        <v>10</v>
      </c>
      <c r="S30" s="19">
        <v>0</v>
      </c>
      <c r="T30" s="19">
        <v>0</v>
      </c>
      <c r="U30" s="54"/>
      <c r="V30" s="52"/>
      <c r="W30" s="49">
        <f t="shared" si="0"/>
        <v>0</v>
      </c>
      <c r="X30" s="48">
        <f t="shared" si="1"/>
        <v>3500</v>
      </c>
      <c r="Y30" s="19">
        <v>3500</v>
      </c>
      <c r="Z30" s="66">
        <v>2000</v>
      </c>
      <c r="AA30" s="67">
        <v>600</v>
      </c>
      <c r="AB30" s="67">
        <v>300</v>
      </c>
      <c r="AC30" s="67">
        <v>200</v>
      </c>
      <c r="AD30" s="67">
        <v>200</v>
      </c>
      <c r="AE30" s="67">
        <v>100</v>
      </c>
      <c r="AF30" s="67">
        <v>100</v>
      </c>
      <c r="AG30" s="67"/>
      <c r="AH30" s="76"/>
      <c r="AI30" s="67">
        <v>0</v>
      </c>
      <c r="AJ30" s="67">
        <v>0</v>
      </c>
      <c r="AK30" s="67">
        <f t="shared" si="5"/>
        <v>0</v>
      </c>
      <c r="AL30" s="67">
        <v>0</v>
      </c>
      <c r="AM30" s="67">
        <v>0</v>
      </c>
      <c r="AN30" s="67">
        <v>0</v>
      </c>
      <c r="AO30" s="67"/>
      <c r="AP30" s="67">
        <f t="shared" si="6"/>
        <v>3500</v>
      </c>
      <c r="AQ30" s="67">
        <f t="shared" si="2"/>
        <v>0</v>
      </c>
      <c r="AR30" s="80">
        <f t="shared" si="7"/>
        <v>0</v>
      </c>
      <c r="AS30" s="67">
        <f t="shared" si="4"/>
        <v>0</v>
      </c>
      <c r="AT30" s="67">
        <v>0</v>
      </c>
      <c r="AU30" s="67">
        <v>0</v>
      </c>
      <c r="AV30" s="67">
        <f t="shared" si="9"/>
        <v>0</v>
      </c>
      <c r="AW30" s="67">
        <f t="shared" si="8"/>
        <v>3500</v>
      </c>
      <c r="AX30" s="67"/>
      <c r="AY30" s="54"/>
    </row>
    <row r="31" s="2" customFormat="1" customHeight="1" spans="1:51">
      <c r="A31" s="20">
        <f t="shared" si="11"/>
        <v>28</v>
      </c>
      <c r="B31" s="24" t="s">
        <v>103</v>
      </c>
      <c r="C31" s="19" t="s">
        <v>70</v>
      </c>
      <c r="D31" s="17">
        <v>45604</v>
      </c>
      <c r="E31" s="22" t="s">
        <v>56</v>
      </c>
      <c r="F31" s="18">
        <v>31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50" t="s">
        <v>68</v>
      </c>
      <c r="R31" s="19">
        <v>10</v>
      </c>
      <c r="S31" s="19">
        <v>0</v>
      </c>
      <c r="T31" s="19">
        <v>0</v>
      </c>
      <c r="U31" s="54"/>
      <c r="V31" s="52"/>
      <c r="W31" s="49">
        <f t="shared" si="0"/>
        <v>0</v>
      </c>
      <c r="X31" s="48">
        <f t="shared" si="1"/>
        <v>3500</v>
      </c>
      <c r="Y31" s="19">
        <v>3500</v>
      </c>
      <c r="Z31" s="66">
        <v>2000</v>
      </c>
      <c r="AA31" s="67">
        <v>600</v>
      </c>
      <c r="AB31" s="67">
        <v>300</v>
      </c>
      <c r="AC31" s="67">
        <v>200</v>
      </c>
      <c r="AD31" s="67">
        <v>200</v>
      </c>
      <c r="AE31" s="67">
        <v>100</v>
      </c>
      <c r="AF31" s="67">
        <v>100</v>
      </c>
      <c r="AG31" s="67"/>
      <c r="AH31" s="76"/>
      <c r="AI31" s="67">
        <v>0</v>
      </c>
      <c r="AJ31" s="67">
        <v>0</v>
      </c>
      <c r="AK31" s="67">
        <f t="shared" si="5"/>
        <v>0</v>
      </c>
      <c r="AL31" s="67">
        <v>0</v>
      </c>
      <c r="AM31" s="67">
        <v>0</v>
      </c>
      <c r="AN31" s="67">
        <v>0</v>
      </c>
      <c r="AO31" s="67"/>
      <c r="AP31" s="67">
        <f t="shared" si="6"/>
        <v>3500</v>
      </c>
      <c r="AQ31" s="67">
        <f t="shared" si="2"/>
        <v>0</v>
      </c>
      <c r="AR31" s="80">
        <f t="shared" si="7"/>
        <v>0</v>
      </c>
      <c r="AS31" s="67">
        <f t="shared" si="4"/>
        <v>0</v>
      </c>
      <c r="AT31" s="67">
        <v>0</v>
      </c>
      <c r="AU31" s="81">
        <v>0</v>
      </c>
      <c r="AV31" s="67">
        <f t="shared" si="9"/>
        <v>0</v>
      </c>
      <c r="AW31" s="67">
        <f t="shared" si="8"/>
        <v>3500</v>
      </c>
      <c r="AX31" s="67"/>
      <c r="AY31" s="54"/>
    </row>
    <row r="32" s="2" customFormat="1" customHeight="1" spans="1:51">
      <c r="A32" s="20">
        <f t="shared" si="11"/>
        <v>29</v>
      </c>
      <c r="B32" s="29" t="s">
        <v>104</v>
      </c>
      <c r="C32" s="19" t="s">
        <v>70</v>
      </c>
      <c r="D32" s="17">
        <v>45604</v>
      </c>
      <c r="E32" s="22" t="s">
        <v>56</v>
      </c>
      <c r="F32" s="18">
        <v>31</v>
      </c>
      <c r="G32" s="19">
        <v>0</v>
      </c>
      <c r="H32" s="19">
        <v>0</v>
      </c>
      <c r="I32" s="19">
        <v>5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56" t="s">
        <v>105</v>
      </c>
      <c r="R32" s="19">
        <v>10</v>
      </c>
      <c r="S32" s="19">
        <v>0</v>
      </c>
      <c r="T32" s="19">
        <v>0</v>
      </c>
      <c r="U32" s="54"/>
      <c r="V32" s="52"/>
      <c r="W32" s="49">
        <f t="shared" si="0"/>
        <v>0</v>
      </c>
      <c r="X32" s="48">
        <f t="shared" si="1"/>
        <v>3500</v>
      </c>
      <c r="Y32" s="19">
        <v>3500</v>
      </c>
      <c r="Z32" s="66">
        <v>2000</v>
      </c>
      <c r="AA32" s="67">
        <v>600</v>
      </c>
      <c r="AB32" s="67">
        <v>300</v>
      </c>
      <c r="AC32" s="67">
        <v>200</v>
      </c>
      <c r="AD32" s="67">
        <v>200</v>
      </c>
      <c r="AE32" s="67">
        <v>100</v>
      </c>
      <c r="AF32" s="67">
        <v>100</v>
      </c>
      <c r="AG32" s="67"/>
      <c r="AH32" s="76"/>
      <c r="AI32" s="67">
        <v>0</v>
      </c>
      <c r="AJ32" s="67">
        <v>0</v>
      </c>
      <c r="AK32" s="67">
        <f t="shared" si="5"/>
        <v>0</v>
      </c>
      <c r="AL32" s="67">
        <v>0</v>
      </c>
      <c r="AM32" s="67">
        <v>0</v>
      </c>
      <c r="AN32" s="67">
        <v>0</v>
      </c>
      <c r="AO32" s="67"/>
      <c r="AP32" s="67">
        <f t="shared" si="6"/>
        <v>3500</v>
      </c>
      <c r="AQ32" s="67">
        <f t="shared" si="2"/>
        <v>5</v>
      </c>
      <c r="AR32" s="80">
        <f t="shared" si="7"/>
        <v>564.516129032258</v>
      </c>
      <c r="AS32" s="67">
        <f t="shared" si="4"/>
        <v>0</v>
      </c>
      <c r="AT32" s="67">
        <v>0</v>
      </c>
      <c r="AU32" s="67">
        <v>0</v>
      </c>
      <c r="AV32" s="67">
        <f t="shared" si="9"/>
        <v>564.516129032258</v>
      </c>
      <c r="AW32" s="67">
        <f t="shared" si="8"/>
        <v>2935.48387096774</v>
      </c>
      <c r="AX32" s="67"/>
      <c r="AY32" s="56" t="s">
        <v>105</v>
      </c>
    </row>
    <row r="33" s="2" customFormat="1" customHeight="1" spans="1:51">
      <c r="A33" s="20">
        <f t="shared" si="11"/>
        <v>30</v>
      </c>
      <c r="B33" s="24" t="s">
        <v>106</v>
      </c>
      <c r="C33" s="19" t="s">
        <v>70</v>
      </c>
      <c r="D33" s="17">
        <v>45615</v>
      </c>
      <c r="E33" s="22" t="s">
        <v>56</v>
      </c>
      <c r="F33" s="18">
        <v>31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56" t="s">
        <v>68</v>
      </c>
      <c r="R33" s="19">
        <v>10</v>
      </c>
      <c r="S33" s="19">
        <v>0</v>
      </c>
      <c r="T33" s="19">
        <v>0</v>
      </c>
      <c r="U33" s="54"/>
      <c r="V33" s="52"/>
      <c r="W33" s="49">
        <f t="shared" si="0"/>
        <v>0</v>
      </c>
      <c r="X33" s="48">
        <f t="shared" si="1"/>
        <v>3500</v>
      </c>
      <c r="Y33" s="19">
        <v>3500</v>
      </c>
      <c r="Z33" s="66">
        <v>2000</v>
      </c>
      <c r="AA33" s="66">
        <v>600</v>
      </c>
      <c r="AB33" s="66">
        <v>300</v>
      </c>
      <c r="AC33" s="66">
        <v>200</v>
      </c>
      <c r="AD33" s="66">
        <v>200</v>
      </c>
      <c r="AE33" s="66">
        <v>100</v>
      </c>
      <c r="AF33" s="66">
        <v>100</v>
      </c>
      <c r="AG33" s="67"/>
      <c r="AH33" s="76"/>
      <c r="AI33" s="67">
        <v>0</v>
      </c>
      <c r="AJ33" s="67">
        <v>0</v>
      </c>
      <c r="AK33" s="67">
        <f t="shared" si="5"/>
        <v>0</v>
      </c>
      <c r="AL33" s="67">
        <v>0</v>
      </c>
      <c r="AM33" s="67">
        <v>0</v>
      </c>
      <c r="AN33" s="67">
        <v>0</v>
      </c>
      <c r="AO33" s="67"/>
      <c r="AP33" s="67">
        <f t="shared" si="6"/>
        <v>3500</v>
      </c>
      <c r="AQ33" s="67">
        <f t="shared" si="2"/>
        <v>0</v>
      </c>
      <c r="AR33" s="80">
        <f t="shared" si="7"/>
        <v>0</v>
      </c>
      <c r="AS33" s="67">
        <f t="shared" si="4"/>
        <v>0</v>
      </c>
      <c r="AT33" s="67">
        <v>0</v>
      </c>
      <c r="AU33" s="67">
        <v>0</v>
      </c>
      <c r="AV33" s="67">
        <f t="shared" si="9"/>
        <v>0</v>
      </c>
      <c r="AW33" s="67">
        <f t="shared" si="8"/>
        <v>3500</v>
      </c>
      <c r="AX33" s="67"/>
      <c r="AY33" s="54"/>
    </row>
    <row r="34" s="2" customFormat="1" customHeight="1" spans="1:52">
      <c r="A34" s="20">
        <f t="shared" si="11"/>
        <v>31</v>
      </c>
      <c r="B34" s="24" t="s">
        <v>107</v>
      </c>
      <c r="C34" s="19" t="s">
        <v>70</v>
      </c>
      <c r="D34" s="17">
        <v>45620</v>
      </c>
      <c r="E34" s="22" t="s">
        <v>56</v>
      </c>
      <c r="F34" s="18">
        <v>31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57" t="s">
        <v>108</v>
      </c>
      <c r="R34" s="19">
        <v>10</v>
      </c>
      <c r="S34" s="19">
        <v>0</v>
      </c>
      <c r="T34" s="19">
        <v>0</v>
      </c>
      <c r="U34" s="54"/>
      <c r="V34" s="52"/>
      <c r="W34" s="49">
        <f t="shared" si="0"/>
        <v>0</v>
      </c>
      <c r="X34" s="48">
        <f t="shared" si="1"/>
        <v>3500</v>
      </c>
      <c r="Y34" s="19">
        <v>3500</v>
      </c>
      <c r="Z34" s="66">
        <v>2000</v>
      </c>
      <c r="AA34" s="67">
        <v>600</v>
      </c>
      <c r="AB34" s="67">
        <v>300</v>
      </c>
      <c r="AC34" s="67">
        <v>200</v>
      </c>
      <c r="AD34" s="67">
        <v>200</v>
      </c>
      <c r="AE34" s="67">
        <v>100</v>
      </c>
      <c r="AF34" s="67">
        <v>100</v>
      </c>
      <c r="AG34" s="67"/>
      <c r="AH34" s="76">
        <v>2500</v>
      </c>
      <c r="AI34" s="67">
        <v>0</v>
      </c>
      <c r="AJ34" s="67">
        <v>0</v>
      </c>
      <c r="AK34" s="67">
        <f t="shared" si="5"/>
        <v>0</v>
      </c>
      <c r="AL34" s="67">
        <v>0</v>
      </c>
      <c r="AM34" s="67">
        <v>0</v>
      </c>
      <c r="AN34" s="67">
        <v>0</v>
      </c>
      <c r="AO34" s="67"/>
      <c r="AP34" s="67">
        <f t="shared" si="6"/>
        <v>6000</v>
      </c>
      <c r="AQ34" s="67">
        <f t="shared" si="2"/>
        <v>0</v>
      </c>
      <c r="AR34" s="80">
        <f t="shared" si="7"/>
        <v>0</v>
      </c>
      <c r="AS34" s="67">
        <f t="shared" si="4"/>
        <v>0</v>
      </c>
      <c r="AT34" s="67">
        <v>0</v>
      </c>
      <c r="AU34" s="81">
        <v>10.69</v>
      </c>
      <c r="AV34" s="67">
        <f t="shared" si="9"/>
        <v>10.69</v>
      </c>
      <c r="AW34" s="67">
        <f t="shared" si="8"/>
        <v>5989.31</v>
      </c>
      <c r="AX34" s="67"/>
      <c r="AY34" s="57" t="s">
        <v>108</v>
      </c>
      <c r="AZ34" s="86" t="s">
        <v>109</v>
      </c>
    </row>
    <row r="35" s="2" customFormat="1" customHeight="1" spans="1:51">
      <c r="A35" s="20">
        <f t="shared" si="11"/>
        <v>32</v>
      </c>
      <c r="B35" s="30" t="s">
        <v>110</v>
      </c>
      <c r="C35" s="19" t="s">
        <v>70</v>
      </c>
      <c r="D35" s="17">
        <v>45620</v>
      </c>
      <c r="E35" s="22" t="s">
        <v>56</v>
      </c>
      <c r="F35" s="18">
        <v>31</v>
      </c>
      <c r="G35" s="19">
        <v>0</v>
      </c>
      <c r="H35" s="19">
        <v>0</v>
      </c>
      <c r="I35" s="19">
        <v>0.5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56" t="s">
        <v>111</v>
      </c>
      <c r="R35" s="19">
        <v>10</v>
      </c>
      <c r="S35" s="19">
        <v>0</v>
      </c>
      <c r="T35" s="19">
        <v>0</v>
      </c>
      <c r="U35" s="54"/>
      <c r="V35" s="52"/>
      <c r="W35" s="49">
        <f t="shared" si="0"/>
        <v>0</v>
      </c>
      <c r="X35" s="48">
        <f t="shared" si="1"/>
        <v>3500</v>
      </c>
      <c r="Y35" s="19">
        <v>3500</v>
      </c>
      <c r="Z35" s="66">
        <v>2000</v>
      </c>
      <c r="AA35" s="67">
        <v>600</v>
      </c>
      <c r="AB35" s="67">
        <v>300</v>
      </c>
      <c r="AC35" s="67">
        <v>200</v>
      </c>
      <c r="AD35" s="67">
        <v>200</v>
      </c>
      <c r="AE35" s="67">
        <v>100</v>
      </c>
      <c r="AF35" s="67">
        <v>100</v>
      </c>
      <c r="AG35" s="67"/>
      <c r="AH35" s="76"/>
      <c r="AI35" s="67">
        <v>0</v>
      </c>
      <c r="AJ35" s="67">
        <v>0</v>
      </c>
      <c r="AK35" s="67">
        <f t="shared" si="5"/>
        <v>0</v>
      </c>
      <c r="AL35" s="67">
        <v>0</v>
      </c>
      <c r="AM35" s="67">
        <v>0</v>
      </c>
      <c r="AN35" s="67">
        <v>0</v>
      </c>
      <c r="AO35" s="67"/>
      <c r="AP35" s="67">
        <f t="shared" si="6"/>
        <v>3500</v>
      </c>
      <c r="AQ35" s="67">
        <f t="shared" si="2"/>
        <v>0.5</v>
      </c>
      <c r="AR35" s="80">
        <f t="shared" si="7"/>
        <v>56.4516129032258</v>
      </c>
      <c r="AS35" s="67">
        <f t="shared" si="4"/>
        <v>0</v>
      </c>
      <c r="AT35" s="67">
        <v>0</v>
      </c>
      <c r="AU35" s="67">
        <v>0</v>
      </c>
      <c r="AV35" s="67">
        <f t="shared" si="9"/>
        <v>56.4516129032258</v>
      </c>
      <c r="AW35" s="67">
        <f t="shared" si="8"/>
        <v>3443.54838709677</v>
      </c>
      <c r="AX35" s="67"/>
      <c r="AY35" s="56" t="s">
        <v>111</v>
      </c>
    </row>
    <row r="36" s="2" customFormat="1" customHeight="1" spans="1:52">
      <c r="A36" s="20">
        <f t="shared" si="11"/>
        <v>33</v>
      </c>
      <c r="B36" s="24" t="s">
        <v>112</v>
      </c>
      <c r="C36" s="19" t="s">
        <v>70</v>
      </c>
      <c r="D36" s="17">
        <v>45620</v>
      </c>
      <c r="E36" s="22" t="s">
        <v>56</v>
      </c>
      <c r="F36" s="18">
        <v>31</v>
      </c>
      <c r="G36" s="19">
        <v>0</v>
      </c>
      <c r="H36" s="19">
        <v>0</v>
      </c>
      <c r="I36" s="19">
        <v>1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56" t="s">
        <v>113</v>
      </c>
      <c r="R36" s="19">
        <v>10</v>
      </c>
      <c r="S36" s="19">
        <v>0</v>
      </c>
      <c r="T36" s="19">
        <v>0</v>
      </c>
      <c r="U36" s="54" t="s">
        <v>95</v>
      </c>
      <c r="V36" s="52"/>
      <c r="W36" s="49">
        <f t="shared" si="0"/>
        <v>0</v>
      </c>
      <c r="X36" s="48">
        <f t="shared" si="1"/>
        <v>3500</v>
      </c>
      <c r="Y36" s="19">
        <v>3500</v>
      </c>
      <c r="Z36" s="66">
        <v>2000</v>
      </c>
      <c r="AA36" s="67">
        <v>600</v>
      </c>
      <c r="AB36" s="67">
        <v>300</v>
      </c>
      <c r="AC36" s="67">
        <v>200</v>
      </c>
      <c r="AD36" s="67">
        <v>200</v>
      </c>
      <c r="AE36" s="67">
        <v>100</v>
      </c>
      <c r="AF36" s="67">
        <v>100</v>
      </c>
      <c r="AG36" s="67"/>
      <c r="AH36" s="76">
        <v>100</v>
      </c>
      <c r="AI36" s="67">
        <v>0</v>
      </c>
      <c r="AJ36" s="67">
        <v>0</v>
      </c>
      <c r="AK36" s="67">
        <f t="shared" si="5"/>
        <v>0</v>
      </c>
      <c r="AL36" s="67">
        <v>0</v>
      </c>
      <c r="AM36" s="67">
        <v>0</v>
      </c>
      <c r="AN36" s="67">
        <v>0</v>
      </c>
      <c r="AO36" s="67"/>
      <c r="AP36" s="67">
        <f t="shared" si="6"/>
        <v>3600</v>
      </c>
      <c r="AQ36" s="67">
        <f t="shared" si="2"/>
        <v>1</v>
      </c>
      <c r="AR36" s="80">
        <f t="shared" si="7"/>
        <v>112.903225806452</v>
      </c>
      <c r="AS36" s="67">
        <f t="shared" si="4"/>
        <v>0</v>
      </c>
      <c r="AT36" s="67">
        <v>0</v>
      </c>
      <c r="AU36" s="81">
        <v>0</v>
      </c>
      <c r="AV36" s="67">
        <f t="shared" si="9"/>
        <v>112.903225806452</v>
      </c>
      <c r="AW36" s="67">
        <f t="shared" si="8"/>
        <v>3487.09677419355</v>
      </c>
      <c r="AX36" s="67"/>
      <c r="AY36" s="56" t="s">
        <v>113</v>
      </c>
      <c r="AZ36" s="54" t="s">
        <v>95</v>
      </c>
    </row>
    <row r="37" s="2" customFormat="1" customHeight="1" spans="1:51">
      <c r="A37" s="20">
        <f t="shared" si="11"/>
        <v>34</v>
      </c>
      <c r="B37" s="24" t="s">
        <v>114</v>
      </c>
      <c r="C37" s="19" t="s">
        <v>70</v>
      </c>
      <c r="D37" s="17">
        <v>45627</v>
      </c>
      <c r="E37" s="22" t="s">
        <v>56</v>
      </c>
      <c r="F37" s="18">
        <v>31</v>
      </c>
      <c r="G37" s="19">
        <v>0</v>
      </c>
      <c r="H37" s="19">
        <v>0</v>
      </c>
      <c r="I37" s="19">
        <v>1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56" t="s">
        <v>115</v>
      </c>
      <c r="R37" s="19">
        <v>10</v>
      </c>
      <c r="S37" s="19">
        <v>0</v>
      </c>
      <c r="T37" s="19">
        <v>0</v>
      </c>
      <c r="U37" s="54"/>
      <c r="V37" s="52"/>
      <c r="W37" s="49">
        <f t="shared" si="0"/>
        <v>0</v>
      </c>
      <c r="X37" s="48">
        <f t="shared" si="1"/>
        <v>3500</v>
      </c>
      <c r="Y37" s="19">
        <v>3500</v>
      </c>
      <c r="Z37" s="66">
        <v>2000</v>
      </c>
      <c r="AA37" s="67">
        <v>600</v>
      </c>
      <c r="AB37" s="67">
        <v>300</v>
      </c>
      <c r="AC37" s="67">
        <v>200</v>
      </c>
      <c r="AD37" s="67">
        <v>200</v>
      </c>
      <c r="AE37" s="67">
        <v>100</v>
      </c>
      <c r="AF37" s="67">
        <v>100</v>
      </c>
      <c r="AG37" s="67"/>
      <c r="AH37" s="76"/>
      <c r="AI37" s="67">
        <v>0</v>
      </c>
      <c r="AJ37" s="67">
        <v>0</v>
      </c>
      <c r="AK37" s="67">
        <f t="shared" si="5"/>
        <v>0</v>
      </c>
      <c r="AL37" s="67">
        <v>0</v>
      </c>
      <c r="AM37" s="67">
        <v>0</v>
      </c>
      <c r="AN37" s="67">
        <v>0</v>
      </c>
      <c r="AO37" s="67"/>
      <c r="AP37" s="67">
        <f t="shared" si="6"/>
        <v>3500</v>
      </c>
      <c r="AQ37" s="67">
        <f t="shared" si="2"/>
        <v>1</v>
      </c>
      <c r="AR37" s="80">
        <f t="shared" si="7"/>
        <v>112.903225806452</v>
      </c>
      <c r="AS37" s="67">
        <f t="shared" si="4"/>
        <v>0</v>
      </c>
      <c r="AT37" s="67">
        <v>0</v>
      </c>
      <c r="AU37" s="81">
        <v>0</v>
      </c>
      <c r="AV37" s="67">
        <f t="shared" si="9"/>
        <v>112.903225806452</v>
      </c>
      <c r="AW37" s="67">
        <f t="shared" si="8"/>
        <v>3387.09677419355</v>
      </c>
      <c r="AX37" s="67"/>
      <c r="AY37" s="56" t="s">
        <v>115</v>
      </c>
    </row>
    <row r="38" s="2" customFormat="1" ht="46" customHeight="1" spans="1:52">
      <c r="A38" s="20">
        <f t="shared" si="11"/>
        <v>35</v>
      </c>
      <c r="B38" s="24" t="s">
        <v>116</v>
      </c>
      <c r="C38" s="19" t="s">
        <v>70</v>
      </c>
      <c r="D38" s="17">
        <v>45631</v>
      </c>
      <c r="E38" s="22" t="s">
        <v>56</v>
      </c>
      <c r="F38" s="18">
        <v>31</v>
      </c>
      <c r="G38" s="19">
        <v>0</v>
      </c>
      <c r="H38" s="19">
        <v>0</v>
      </c>
      <c r="I38" s="19">
        <v>0.5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56" t="s">
        <v>117</v>
      </c>
      <c r="R38" s="19">
        <v>10</v>
      </c>
      <c r="S38" s="19">
        <v>0</v>
      </c>
      <c r="T38" s="19">
        <v>0</v>
      </c>
      <c r="U38" s="54"/>
      <c r="V38" s="52"/>
      <c r="W38" s="49">
        <f t="shared" si="0"/>
        <v>0</v>
      </c>
      <c r="X38" s="48">
        <f t="shared" si="1"/>
        <v>3500</v>
      </c>
      <c r="Y38" s="19">
        <v>3500</v>
      </c>
      <c r="Z38" s="66">
        <v>2000</v>
      </c>
      <c r="AA38" s="67">
        <v>600</v>
      </c>
      <c r="AB38" s="67">
        <v>300</v>
      </c>
      <c r="AC38" s="67">
        <v>200</v>
      </c>
      <c r="AD38" s="67">
        <v>200</v>
      </c>
      <c r="AE38" s="67">
        <v>100</v>
      </c>
      <c r="AF38" s="67">
        <v>100</v>
      </c>
      <c r="AG38" s="67"/>
      <c r="AH38" s="76">
        <v>700</v>
      </c>
      <c r="AI38" s="67">
        <v>0</v>
      </c>
      <c r="AJ38" s="67">
        <v>0</v>
      </c>
      <c r="AK38" s="67">
        <f t="shared" si="5"/>
        <v>0</v>
      </c>
      <c r="AL38" s="67">
        <v>0</v>
      </c>
      <c r="AM38" s="67">
        <v>0</v>
      </c>
      <c r="AN38" s="67">
        <v>0</v>
      </c>
      <c r="AO38" s="67"/>
      <c r="AP38" s="67">
        <f t="shared" si="6"/>
        <v>4200</v>
      </c>
      <c r="AQ38" s="67">
        <f t="shared" si="2"/>
        <v>0.5</v>
      </c>
      <c r="AR38" s="80">
        <f t="shared" si="7"/>
        <v>56.4516129032258</v>
      </c>
      <c r="AS38" s="67">
        <f t="shared" si="4"/>
        <v>0</v>
      </c>
      <c r="AT38" s="67">
        <v>0</v>
      </c>
      <c r="AU38" s="67">
        <v>0</v>
      </c>
      <c r="AV38" s="67">
        <f t="shared" si="9"/>
        <v>56.4516129032258</v>
      </c>
      <c r="AW38" s="67">
        <f t="shared" si="8"/>
        <v>4143.54838709677</v>
      </c>
      <c r="AX38" s="67"/>
      <c r="AY38" s="56" t="s">
        <v>117</v>
      </c>
      <c r="AZ38" s="54"/>
    </row>
    <row r="39" s="3" customFormat="1" customHeight="1" spans="1:51">
      <c r="A39" s="20">
        <f t="shared" si="11"/>
        <v>36</v>
      </c>
      <c r="B39" s="24" t="s">
        <v>118</v>
      </c>
      <c r="C39" s="19" t="s">
        <v>70</v>
      </c>
      <c r="D39" s="17">
        <v>45633</v>
      </c>
      <c r="E39" s="22" t="s">
        <v>56</v>
      </c>
      <c r="F39" s="18">
        <v>31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54" t="s">
        <v>68</v>
      </c>
      <c r="R39" s="19">
        <v>10</v>
      </c>
      <c r="S39" s="19">
        <v>0</v>
      </c>
      <c r="T39" s="19">
        <v>0</v>
      </c>
      <c r="U39" s="54"/>
      <c r="V39" s="58"/>
      <c r="W39" s="49">
        <f t="shared" si="0"/>
        <v>0</v>
      </c>
      <c r="X39" s="48">
        <f t="shared" si="1"/>
        <v>3500</v>
      </c>
      <c r="Y39" s="19">
        <v>3500</v>
      </c>
      <c r="Z39" s="68">
        <v>2000</v>
      </c>
      <c r="AA39" s="68">
        <v>600</v>
      </c>
      <c r="AB39" s="68">
        <v>300</v>
      </c>
      <c r="AC39" s="68">
        <v>200</v>
      </c>
      <c r="AD39" s="68">
        <v>200</v>
      </c>
      <c r="AE39" s="68">
        <v>100</v>
      </c>
      <c r="AF39" s="68">
        <v>100</v>
      </c>
      <c r="AG39" s="68"/>
      <c r="AH39" s="68"/>
      <c r="AI39" s="68">
        <v>0</v>
      </c>
      <c r="AJ39" s="68">
        <v>0</v>
      </c>
      <c r="AK39" s="67">
        <f t="shared" si="5"/>
        <v>0</v>
      </c>
      <c r="AL39" s="68">
        <v>0</v>
      </c>
      <c r="AM39" s="68">
        <v>0</v>
      </c>
      <c r="AN39" s="68">
        <v>0</v>
      </c>
      <c r="AO39" s="67"/>
      <c r="AP39" s="67">
        <f t="shared" si="6"/>
        <v>3500</v>
      </c>
      <c r="AQ39" s="67">
        <f t="shared" si="2"/>
        <v>0</v>
      </c>
      <c r="AR39" s="80">
        <f t="shared" si="7"/>
        <v>0</v>
      </c>
      <c r="AS39" s="67">
        <f t="shared" si="4"/>
        <v>0</v>
      </c>
      <c r="AT39" s="82">
        <v>0</v>
      </c>
      <c r="AU39" s="82">
        <v>0</v>
      </c>
      <c r="AV39" s="67">
        <f t="shared" si="9"/>
        <v>0</v>
      </c>
      <c r="AW39" s="67">
        <f t="shared" si="8"/>
        <v>3500</v>
      </c>
      <c r="AX39" s="87"/>
      <c r="AY39" s="54"/>
    </row>
    <row r="40" s="3" customFormat="1" customHeight="1" spans="1:52">
      <c r="A40" s="20">
        <f t="shared" si="11"/>
        <v>37</v>
      </c>
      <c r="B40" s="24" t="s">
        <v>119</v>
      </c>
      <c r="C40" s="19" t="s">
        <v>70</v>
      </c>
      <c r="D40" s="17">
        <v>45634</v>
      </c>
      <c r="E40" s="22" t="s">
        <v>56</v>
      </c>
      <c r="F40" s="18">
        <v>31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54" t="s">
        <v>68</v>
      </c>
      <c r="R40" s="19">
        <v>10</v>
      </c>
      <c r="S40" s="19">
        <v>0</v>
      </c>
      <c r="T40" s="19">
        <v>0</v>
      </c>
      <c r="U40" s="54"/>
      <c r="V40" s="58"/>
      <c r="W40" s="49">
        <f t="shared" si="0"/>
        <v>0</v>
      </c>
      <c r="X40" s="48">
        <f t="shared" si="1"/>
        <v>3500</v>
      </c>
      <c r="Y40" s="19">
        <v>3500</v>
      </c>
      <c r="Z40" s="68">
        <v>2000</v>
      </c>
      <c r="AA40" s="68">
        <v>600</v>
      </c>
      <c r="AB40" s="68">
        <v>300</v>
      </c>
      <c r="AC40" s="68">
        <v>200</v>
      </c>
      <c r="AD40" s="68">
        <v>200</v>
      </c>
      <c r="AE40" s="68">
        <v>100</v>
      </c>
      <c r="AF40" s="68">
        <v>100</v>
      </c>
      <c r="AG40" s="68"/>
      <c r="AH40" s="68"/>
      <c r="AI40" s="68">
        <v>0</v>
      </c>
      <c r="AJ40" s="68">
        <v>0</v>
      </c>
      <c r="AK40" s="67">
        <f t="shared" si="5"/>
        <v>0</v>
      </c>
      <c r="AL40" s="68">
        <v>0</v>
      </c>
      <c r="AM40" s="68">
        <v>0</v>
      </c>
      <c r="AN40" s="68">
        <v>0</v>
      </c>
      <c r="AO40" s="67"/>
      <c r="AP40" s="67">
        <f t="shared" si="6"/>
        <v>3500</v>
      </c>
      <c r="AQ40" s="67">
        <f t="shared" si="2"/>
        <v>0</v>
      </c>
      <c r="AR40" s="80">
        <f t="shared" si="7"/>
        <v>0</v>
      </c>
      <c r="AS40" s="67">
        <f t="shared" si="4"/>
        <v>0</v>
      </c>
      <c r="AT40" s="82">
        <v>0</v>
      </c>
      <c r="AU40" s="82">
        <v>0</v>
      </c>
      <c r="AV40" s="67">
        <f t="shared" si="9"/>
        <v>0</v>
      </c>
      <c r="AW40" s="67">
        <f t="shared" si="8"/>
        <v>3500</v>
      </c>
      <c r="AX40" s="87"/>
      <c r="AY40" s="54"/>
      <c r="AZ40" s="86"/>
    </row>
    <row r="41" s="3" customFormat="1" customHeight="1" spans="1:51">
      <c r="A41" s="20">
        <f t="shared" si="11"/>
        <v>38</v>
      </c>
      <c r="B41" s="31" t="s">
        <v>120</v>
      </c>
      <c r="C41" s="19" t="s">
        <v>70</v>
      </c>
      <c r="D41" s="32">
        <v>45635</v>
      </c>
      <c r="E41" s="22" t="s">
        <v>56</v>
      </c>
      <c r="F41" s="18">
        <v>31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54" t="s">
        <v>68</v>
      </c>
      <c r="R41" s="19">
        <v>0</v>
      </c>
      <c r="S41" s="19">
        <v>0</v>
      </c>
      <c r="T41" s="19">
        <v>0</v>
      </c>
      <c r="U41" s="54"/>
      <c r="V41" s="58"/>
      <c r="W41" s="49">
        <f t="shared" si="0"/>
        <v>0</v>
      </c>
      <c r="X41" s="48">
        <f t="shared" si="1"/>
        <v>3500</v>
      </c>
      <c r="Y41" s="19">
        <v>3500</v>
      </c>
      <c r="Z41" s="68">
        <v>2000</v>
      </c>
      <c r="AA41" s="68">
        <v>600</v>
      </c>
      <c r="AB41" s="68">
        <v>300</v>
      </c>
      <c r="AC41" s="68">
        <v>200</v>
      </c>
      <c r="AD41" s="68">
        <v>200</v>
      </c>
      <c r="AE41" s="68">
        <v>100</v>
      </c>
      <c r="AF41" s="68">
        <v>100</v>
      </c>
      <c r="AG41" s="68"/>
      <c r="AH41" s="68"/>
      <c r="AI41" s="68">
        <v>0</v>
      </c>
      <c r="AJ41" s="68">
        <v>0</v>
      </c>
      <c r="AK41" s="67">
        <f t="shared" si="5"/>
        <v>0</v>
      </c>
      <c r="AL41" s="68">
        <v>0</v>
      </c>
      <c r="AM41" s="68">
        <v>0</v>
      </c>
      <c r="AN41" s="68">
        <v>0</v>
      </c>
      <c r="AO41" s="67"/>
      <c r="AP41" s="67">
        <f t="shared" si="6"/>
        <v>3500</v>
      </c>
      <c r="AQ41" s="67">
        <f t="shared" si="2"/>
        <v>0</v>
      </c>
      <c r="AR41" s="80">
        <f t="shared" si="7"/>
        <v>0</v>
      </c>
      <c r="AS41" s="67">
        <f t="shared" si="4"/>
        <v>0</v>
      </c>
      <c r="AT41" s="82">
        <v>0</v>
      </c>
      <c r="AU41" s="82">
        <v>0</v>
      </c>
      <c r="AV41" s="67">
        <f t="shared" si="9"/>
        <v>0</v>
      </c>
      <c r="AW41" s="67">
        <f t="shared" si="8"/>
        <v>3500</v>
      </c>
      <c r="AX41" s="87"/>
      <c r="AY41" s="54"/>
    </row>
    <row r="42" s="3" customFormat="1" customHeight="1" spans="1:51">
      <c r="A42" s="20">
        <f t="shared" ref="A42:A50" si="12">ROW()-3</f>
        <v>39</v>
      </c>
      <c r="B42" s="33" t="s">
        <v>121</v>
      </c>
      <c r="C42" s="19" t="s">
        <v>70</v>
      </c>
      <c r="D42" s="34">
        <v>45702</v>
      </c>
      <c r="E42" s="22" t="s">
        <v>56</v>
      </c>
      <c r="F42" s="18">
        <v>31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54" t="s">
        <v>68</v>
      </c>
      <c r="R42" s="19">
        <v>0</v>
      </c>
      <c r="S42" s="19">
        <v>0</v>
      </c>
      <c r="T42" s="19">
        <v>0</v>
      </c>
      <c r="U42" s="54"/>
      <c r="V42" s="58"/>
      <c r="W42" s="49">
        <f t="shared" si="0"/>
        <v>0</v>
      </c>
      <c r="X42" s="48">
        <f t="shared" si="1"/>
        <v>3500</v>
      </c>
      <c r="Y42" s="19">
        <v>3500</v>
      </c>
      <c r="Z42" s="68">
        <v>2000</v>
      </c>
      <c r="AA42" s="68">
        <v>600</v>
      </c>
      <c r="AB42" s="68">
        <v>300</v>
      </c>
      <c r="AC42" s="68">
        <v>200</v>
      </c>
      <c r="AD42" s="68">
        <v>200</v>
      </c>
      <c r="AE42" s="68">
        <v>100</v>
      </c>
      <c r="AF42" s="68">
        <v>100</v>
      </c>
      <c r="AG42" s="68"/>
      <c r="AH42" s="68"/>
      <c r="AI42" s="68">
        <v>0</v>
      </c>
      <c r="AJ42" s="68">
        <v>0</v>
      </c>
      <c r="AK42" s="67">
        <f t="shared" si="5"/>
        <v>0</v>
      </c>
      <c r="AL42" s="68">
        <v>0</v>
      </c>
      <c r="AM42" s="68">
        <v>0</v>
      </c>
      <c r="AN42" s="68">
        <v>0</v>
      </c>
      <c r="AO42" s="67"/>
      <c r="AP42" s="67">
        <f t="shared" si="6"/>
        <v>3500</v>
      </c>
      <c r="AQ42" s="67">
        <f t="shared" si="2"/>
        <v>0</v>
      </c>
      <c r="AR42" s="80">
        <f t="shared" ref="AR42:AR50" si="13">Y42/28*AQ42</f>
        <v>0</v>
      </c>
      <c r="AS42" s="67">
        <f t="shared" si="4"/>
        <v>0</v>
      </c>
      <c r="AT42" s="82">
        <v>0</v>
      </c>
      <c r="AU42" s="82">
        <v>0</v>
      </c>
      <c r="AV42" s="67">
        <f t="shared" si="9"/>
        <v>0</v>
      </c>
      <c r="AW42" s="67">
        <f t="shared" si="8"/>
        <v>3500</v>
      </c>
      <c r="AX42" s="87"/>
      <c r="AY42" s="54"/>
    </row>
    <row r="43" s="3" customFormat="1" ht="43" customHeight="1" spans="1:51">
      <c r="A43" s="20">
        <f t="shared" si="12"/>
        <v>40</v>
      </c>
      <c r="B43" s="33" t="s">
        <v>122</v>
      </c>
      <c r="C43" s="19" t="s">
        <v>70</v>
      </c>
      <c r="D43" s="34">
        <v>45701</v>
      </c>
      <c r="E43" s="22" t="s">
        <v>56</v>
      </c>
      <c r="F43" s="18">
        <v>31</v>
      </c>
      <c r="G43" s="19">
        <v>0</v>
      </c>
      <c r="H43" s="19">
        <v>0</v>
      </c>
      <c r="I43" s="19">
        <v>5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56" t="s">
        <v>123</v>
      </c>
      <c r="R43" s="19">
        <v>0</v>
      </c>
      <c r="S43" s="19">
        <v>0</v>
      </c>
      <c r="T43" s="19">
        <v>0</v>
      </c>
      <c r="U43" s="54"/>
      <c r="V43" s="59"/>
      <c r="W43" s="49">
        <f t="shared" si="0"/>
        <v>0</v>
      </c>
      <c r="X43" s="48">
        <f t="shared" si="1"/>
        <v>3500</v>
      </c>
      <c r="Y43" s="19">
        <v>3500</v>
      </c>
      <c r="Z43" s="68">
        <v>2000</v>
      </c>
      <c r="AA43" s="68">
        <v>600</v>
      </c>
      <c r="AB43" s="68">
        <v>300</v>
      </c>
      <c r="AC43" s="68">
        <v>200</v>
      </c>
      <c r="AD43" s="68">
        <v>200</v>
      </c>
      <c r="AE43" s="68">
        <v>100</v>
      </c>
      <c r="AF43" s="68">
        <v>100</v>
      </c>
      <c r="AG43" s="77"/>
      <c r="AH43" s="77"/>
      <c r="AI43" s="77"/>
      <c r="AJ43" s="77"/>
      <c r="AK43" s="67">
        <f t="shared" ref="AK43:AK50" si="14">T43</f>
        <v>0</v>
      </c>
      <c r="AL43" s="78">
        <v>0</v>
      </c>
      <c r="AM43" s="78">
        <v>0</v>
      </c>
      <c r="AN43" s="78">
        <v>0</v>
      </c>
      <c r="AO43" s="67"/>
      <c r="AP43" s="67">
        <f t="shared" si="6"/>
        <v>3500</v>
      </c>
      <c r="AQ43" s="67">
        <f t="shared" si="2"/>
        <v>5</v>
      </c>
      <c r="AR43" s="80">
        <f t="shared" si="13"/>
        <v>625</v>
      </c>
      <c r="AS43" s="67">
        <f t="shared" si="4"/>
        <v>0</v>
      </c>
      <c r="AT43" s="78">
        <v>0</v>
      </c>
      <c r="AU43" s="78">
        <v>0</v>
      </c>
      <c r="AV43" s="76">
        <f t="shared" si="9"/>
        <v>625</v>
      </c>
      <c r="AW43" s="76">
        <f t="shared" si="8"/>
        <v>2875</v>
      </c>
      <c r="AX43" s="77"/>
      <c r="AY43" s="56" t="s">
        <v>123</v>
      </c>
    </row>
    <row r="44" s="3" customFormat="1" customHeight="1" spans="1:51">
      <c r="A44" s="20">
        <f t="shared" si="12"/>
        <v>41</v>
      </c>
      <c r="B44" s="33" t="s">
        <v>124</v>
      </c>
      <c r="C44" s="19" t="s">
        <v>70</v>
      </c>
      <c r="D44" s="34">
        <v>45701</v>
      </c>
      <c r="E44" s="22" t="s">
        <v>56</v>
      </c>
      <c r="F44" s="18">
        <v>31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54" t="s">
        <v>68</v>
      </c>
      <c r="R44" s="19">
        <v>0</v>
      </c>
      <c r="S44" s="19">
        <v>0</v>
      </c>
      <c r="T44" s="19">
        <v>0</v>
      </c>
      <c r="U44" s="54"/>
      <c r="V44" s="59"/>
      <c r="W44" s="49">
        <f t="shared" si="0"/>
        <v>0</v>
      </c>
      <c r="X44" s="48">
        <f t="shared" si="1"/>
        <v>3500</v>
      </c>
      <c r="Y44" s="19">
        <v>3500</v>
      </c>
      <c r="Z44" s="68">
        <v>2000</v>
      </c>
      <c r="AA44" s="68">
        <v>600</v>
      </c>
      <c r="AB44" s="68">
        <v>300</v>
      </c>
      <c r="AC44" s="68">
        <v>200</v>
      </c>
      <c r="AD44" s="68">
        <v>200</v>
      </c>
      <c r="AE44" s="68">
        <v>100</v>
      </c>
      <c r="AF44" s="68">
        <v>100</v>
      </c>
      <c r="AG44" s="77"/>
      <c r="AH44" s="77"/>
      <c r="AI44" s="77"/>
      <c r="AJ44" s="77"/>
      <c r="AK44" s="67">
        <f t="shared" si="14"/>
        <v>0</v>
      </c>
      <c r="AL44" s="78"/>
      <c r="AM44" s="78"/>
      <c r="AN44" s="78"/>
      <c r="AO44" s="67"/>
      <c r="AP44" s="67">
        <f t="shared" si="6"/>
        <v>3500</v>
      </c>
      <c r="AQ44" s="67">
        <f t="shared" si="2"/>
        <v>0</v>
      </c>
      <c r="AR44" s="80">
        <f t="shared" si="13"/>
        <v>0</v>
      </c>
      <c r="AS44" s="67">
        <f t="shared" si="4"/>
        <v>0</v>
      </c>
      <c r="AT44" s="78"/>
      <c r="AU44" s="78"/>
      <c r="AV44" s="76">
        <f t="shared" si="9"/>
        <v>0</v>
      </c>
      <c r="AW44" s="76">
        <f t="shared" si="8"/>
        <v>3500</v>
      </c>
      <c r="AX44" s="77"/>
      <c r="AY44" s="54"/>
    </row>
    <row r="45" s="3" customFormat="1" customHeight="1" spans="1:51">
      <c r="A45" s="20">
        <f t="shared" si="12"/>
        <v>42</v>
      </c>
      <c r="B45" s="33" t="s">
        <v>125</v>
      </c>
      <c r="C45" s="19" t="s">
        <v>70</v>
      </c>
      <c r="D45" s="34">
        <v>45701</v>
      </c>
      <c r="E45" s="22" t="s">
        <v>56</v>
      </c>
      <c r="F45" s="18">
        <v>31</v>
      </c>
      <c r="G45" s="19">
        <v>0</v>
      </c>
      <c r="H45" s="19">
        <v>0</v>
      </c>
      <c r="I45" s="19">
        <v>0.5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56" t="s">
        <v>126</v>
      </c>
      <c r="R45" s="19">
        <v>0</v>
      </c>
      <c r="S45" s="19">
        <v>0</v>
      </c>
      <c r="T45" s="19">
        <v>0</v>
      </c>
      <c r="U45" s="54"/>
      <c r="V45" s="59"/>
      <c r="W45" s="49">
        <f t="shared" si="0"/>
        <v>0</v>
      </c>
      <c r="X45" s="48">
        <f t="shared" si="1"/>
        <v>3500</v>
      </c>
      <c r="Y45" s="19">
        <v>3500</v>
      </c>
      <c r="Z45" s="68">
        <v>2000</v>
      </c>
      <c r="AA45" s="68">
        <v>600</v>
      </c>
      <c r="AB45" s="68">
        <v>300</v>
      </c>
      <c r="AC45" s="68">
        <v>200</v>
      </c>
      <c r="AD45" s="68">
        <v>200</v>
      </c>
      <c r="AE45" s="68">
        <v>100</v>
      </c>
      <c r="AF45" s="68">
        <v>100</v>
      </c>
      <c r="AG45" s="77"/>
      <c r="AH45" s="77"/>
      <c r="AI45" s="77"/>
      <c r="AJ45" s="77"/>
      <c r="AK45" s="67">
        <f t="shared" si="14"/>
        <v>0</v>
      </c>
      <c r="AL45" s="78"/>
      <c r="AM45" s="78"/>
      <c r="AN45" s="78"/>
      <c r="AO45" s="67"/>
      <c r="AP45" s="67">
        <f t="shared" si="6"/>
        <v>3500</v>
      </c>
      <c r="AQ45" s="67">
        <f t="shared" si="2"/>
        <v>0.5</v>
      </c>
      <c r="AR45" s="80">
        <f t="shared" si="13"/>
        <v>62.5</v>
      </c>
      <c r="AS45" s="67">
        <f t="shared" si="4"/>
        <v>0</v>
      </c>
      <c r="AT45" s="78"/>
      <c r="AU45" s="78"/>
      <c r="AV45" s="76">
        <f t="shared" si="9"/>
        <v>62.5</v>
      </c>
      <c r="AW45" s="76">
        <f t="shared" si="8"/>
        <v>3437.5</v>
      </c>
      <c r="AX45" s="77"/>
      <c r="AY45" s="56" t="s">
        <v>126</v>
      </c>
    </row>
    <row r="46" s="3" customFormat="1" customHeight="1" spans="1:51">
      <c r="A46" s="20">
        <f t="shared" si="12"/>
        <v>43</v>
      </c>
      <c r="B46" s="33" t="s">
        <v>127</v>
      </c>
      <c r="C46" s="19" t="s">
        <v>70</v>
      </c>
      <c r="D46" s="34">
        <v>45698</v>
      </c>
      <c r="E46" s="22" t="s">
        <v>56</v>
      </c>
      <c r="F46" s="18">
        <v>31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54" t="s">
        <v>68</v>
      </c>
      <c r="R46" s="19">
        <v>0</v>
      </c>
      <c r="S46" s="19">
        <v>0</v>
      </c>
      <c r="T46" s="19">
        <v>0</v>
      </c>
      <c r="U46" s="54"/>
      <c r="V46" s="59"/>
      <c r="W46" s="49">
        <f t="shared" si="0"/>
        <v>0</v>
      </c>
      <c r="X46" s="48">
        <f t="shared" si="1"/>
        <v>3500</v>
      </c>
      <c r="Y46" s="19">
        <v>3500</v>
      </c>
      <c r="Z46" s="68">
        <v>2000</v>
      </c>
      <c r="AA46" s="68">
        <v>600</v>
      </c>
      <c r="AB46" s="68">
        <v>300</v>
      </c>
      <c r="AC46" s="68">
        <v>200</v>
      </c>
      <c r="AD46" s="68">
        <v>200</v>
      </c>
      <c r="AE46" s="68">
        <v>100</v>
      </c>
      <c r="AF46" s="68">
        <v>100</v>
      </c>
      <c r="AG46" s="77"/>
      <c r="AH46" s="77"/>
      <c r="AI46" s="77"/>
      <c r="AJ46" s="77"/>
      <c r="AK46" s="67">
        <f t="shared" si="14"/>
        <v>0</v>
      </c>
      <c r="AL46" s="78"/>
      <c r="AM46" s="78"/>
      <c r="AN46" s="78"/>
      <c r="AO46" s="67"/>
      <c r="AP46" s="67">
        <f t="shared" si="6"/>
        <v>3500</v>
      </c>
      <c r="AQ46" s="67">
        <f t="shared" si="2"/>
        <v>0</v>
      </c>
      <c r="AR46" s="80">
        <f t="shared" si="13"/>
        <v>0</v>
      </c>
      <c r="AS46" s="67">
        <f t="shared" si="4"/>
        <v>0</v>
      </c>
      <c r="AT46" s="78"/>
      <c r="AU46" s="78"/>
      <c r="AV46" s="76">
        <f t="shared" si="9"/>
        <v>0</v>
      </c>
      <c r="AW46" s="76">
        <f t="shared" si="8"/>
        <v>3500</v>
      </c>
      <c r="AX46" s="77"/>
      <c r="AY46" s="54"/>
    </row>
    <row r="47" s="3" customFormat="1" customHeight="1" spans="1:51">
      <c r="A47" s="20">
        <f t="shared" si="12"/>
        <v>44</v>
      </c>
      <c r="B47" s="33" t="s">
        <v>128</v>
      </c>
      <c r="C47" s="19" t="s">
        <v>70</v>
      </c>
      <c r="D47" s="34">
        <v>45346</v>
      </c>
      <c r="E47" s="22" t="s">
        <v>56</v>
      </c>
      <c r="F47" s="18">
        <v>31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54" t="s">
        <v>68</v>
      </c>
      <c r="R47" s="19">
        <v>0</v>
      </c>
      <c r="S47" s="19">
        <v>0</v>
      </c>
      <c r="T47" s="19">
        <v>0</v>
      </c>
      <c r="U47" s="54"/>
      <c r="V47" s="59"/>
      <c r="W47" s="49">
        <f t="shared" si="0"/>
        <v>0</v>
      </c>
      <c r="X47" s="48">
        <f t="shared" si="1"/>
        <v>3500</v>
      </c>
      <c r="Y47" s="19">
        <v>3500</v>
      </c>
      <c r="Z47" s="68">
        <v>2000</v>
      </c>
      <c r="AA47" s="68">
        <v>600</v>
      </c>
      <c r="AB47" s="68">
        <v>300</v>
      </c>
      <c r="AC47" s="68">
        <v>200</v>
      </c>
      <c r="AD47" s="68">
        <v>200</v>
      </c>
      <c r="AE47" s="68">
        <v>100</v>
      </c>
      <c r="AF47" s="68">
        <v>100</v>
      </c>
      <c r="AG47" s="77"/>
      <c r="AH47" s="77"/>
      <c r="AI47" s="77"/>
      <c r="AJ47" s="77"/>
      <c r="AK47" s="67">
        <f t="shared" si="14"/>
        <v>0</v>
      </c>
      <c r="AL47" s="78"/>
      <c r="AM47" s="78"/>
      <c r="AN47" s="78"/>
      <c r="AO47" s="67"/>
      <c r="AP47" s="67">
        <f t="shared" si="6"/>
        <v>3500</v>
      </c>
      <c r="AQ47" s="67">
        <f t="shared" si="2"/>
        <v>0</v>
      </c>
      <c r="AR47" s="80">
        <f t="shared" si="13"/>
        <v>0</v>
      </c>
      <c r="AS47" s="67">
        <f t="shared" si="4"/>
        <v>0</v>
      </c>
      <c r="AT47" s="78"/>
      <c r="AU47" s="78"/>
      <c r="AV47" s="76">
        <f t="shared" si="9"/>
        <v>0</v>
      </c>
      <c r="AW47" s="76">
        <f t="shared" si="8"/>
        <v>3500</v>
      </c>
      <c r="AX47" s="77"/>
      <c r="AY47" s="54"/>
    </row>
    <row r="48" s="3" customFormat="1" ht="29" customHeight="1" spans="1:51">
      <c r="A48" s="20">
        <f t="shared" si="12"/>
        <v>45</v>
      </c>
      <c r="B48" s="35" t="s">
        <v>129</v>
      </c>
      <c r="C48" s="19" t="s">
        <v>70</v>
      </c>
      <c r="D48" s="36">
        <v>45719</v>
      </c>
      <c r="E48" s="15" t="s">
        <v>51</v>
      </c>
      <c r="F48" s="18">
        <v>29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50" t="s">
        <v>130</v>
      </c>
      <c r="R48" s="19">
        <v>0</v>
      </c>
      <c r="S48" s="19">
        <v>0</v>
      </c>
      <c r="T48" s="19">
        <v>0</v>
      </c>
      <c r="U48" s="60"/>
      <c r="V48" s="59"/>
      <c r="W48" s="49">
        <f t="shared" si="0"/>
        <v>225.806451612903</v>
      </c>
      <c r="X48" s="48">
        <f t="shared" si="1"/>
        <v>3274.1935483871</v>
      </c>
      <c r="Y48" s="37">
        <v>3500</v>
      </c>
      <c r="Z48" s="68">
        <f>Y48/31*29</f>
        <v>3274.1935483871</v>
      </c>
      <c r="AA48" s="68"/>
      <c r="AB48" s="68"/>
      <c r="AC48" s="68"/>
      <c r="AD48" s="68"/>
      <c r="AE48" s="68"/>
      <c r="AF48" s="68"/>
      <c r="AG48" s="77"/>
      <c r="AH48" s="77"/>
      <c r="AI48" s="77"/>
      <c r="AJ48" s="77"/>
      <c r="AK48" s="67">
        <f t="shared" si="14"/>
        <v>0</v>
      </c>
      <c r="AL48" s="78"/>
      <c r="AM48" s="78"/>
      <c r="AN48" s="78"/>
      <c r="AO48" s="67"/>
      <c r="AP48" s="67">
        <f t="shared" si="6"/>
        <v>3274.1935483871</v>
      </c>
      <c r="AQ48" s="67">
        <f t="shared" si="2"/>
        <v>0</v>
      </c>
      <c r="AR48" s="80">
        <f t="shared" si="13"/>
        <v>0</v>
      </c>
      <c r="AS48" s="67">
        <f t="shared" si="4"/>
        <v>0</v>
      </c>
      <c r="AT48" s="78"/>
      <c r="AU48" s="78"/>
      <c r="AV48" s="76">
        <f t="shared" si="9"/>
        <v>0</v>
      </c>
      <c r="AW48" s="76">
        <f t="shared" si="8"/>
        <v>3274.1935483871</v>
      </c>
      <c r="AX48" s="77"/>
      <c r="AY48" s="50" t="s">
        <v>130</v>
      </c>
    </row>
    <row r="49" s="3" customFormat="1" ht="57.6" spans="1:51">
      <c r="A49" s="20">
        <f t="shared" si="12"/>
        <v>46</v>
      </c>
      <c r="B49" s="35" t="s">
        <v>131</v>
      </c>
      <c r="C49" s="19" t="s">
        <v>70</v>
      </c>
      <c r="D49" s="36">
        <v>45727</v>
      </c>
      <c r="E49" s="15" t="s">
        <v>51</v>
      </c>
      <c r="F49" s="37">
        <v>21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50" t="s">
        <v>132</v>
      </c>
      <c r="R49" s="19">
        <v>0</v>
      </c>
      <c r="S49" s="19">
        <v>0</v>
      </c>
      <c r="T49" s="19">
        <v>0</v>
      </c>
      <c r="U49" s="60"/>
      <c r="V49" s="59"/>
      <c r="W49" s="49">
        <f t="shared" si="0"/>
        <v>1129.03225806452</v>
      </c>
      <c r="X49" s="48">
        <f t="shared" si="1"/>
        <v>2370.96774193548</v>
      </c>
      <c r="Y49" s="37">
        <v>3500</v>
      </c>
      <c r="Z49" s="68">
        <f>Y49/31*21</f>
        <v>2370.96774193548</v>
      </c>
      <c r="AA49" s="68"/>
      <c r="AB49" s="68"/>
      <c r="AC49" s="68"/>
      <c r="AD49" s="68"/>
      <c r="AE49" s="68"/>
      <c r="AF49" s="68"/>
      <c r="AG49" s="77"/>
      <c r="AH49" s="77"/>
      <c r="AI49" s="77"/>
      <c r="AJ49" s="77"/>
      <c r="AK49" s="67">
        <f t="shared" si="14"/>
        <v>0</v>
      </c>
      <c r="AL49" s="78"/>
      <c r="AM49" s="78"/>
      <c r="AN49" s="78"/>
      <c r="AO49" s="67"/>
      <c r="AP49" s="67">
        <f t="shared" si="6"/>
        <v>2370.96774193548</v>
      </c>
      <c r="AQ49" s="67">
        <f t="shared" si="2"/>
        <v>0</v>
      </c>
      <c r="AR49" s="80">
        <f t="shared" si="13"/>
        <v>0</v>
      </c>
      <c r="AS49" s="67">
        <f t="shared" si="4"/>
        <v>0</v>
      </c>
      <c r="AT49" s="78"/>
      <c r="AU49" s="78"/>
      <c r="AV49" s="76">
        <f t="shared" si="9"/>
        <v>0</v>
      </c>
      <c r="AW49" s="76">
        <f t="shared" si="8"/>
        <v>2370.96774193548</v>
      </c>
      <c r="AX49" s="77"/>
      <c r="AY49" s="50" t="s">
        <v>132</v>
      </c>
    </row>
    <row r="50" s="3" customFormat="1" ht="36" customHeight="1" spans="1:51">
      <c r="A50" s="20">
        <f t="shared" si="12"/>
        <v>47</v>
      </c>
      <c r="B50" s="35" t="s">
        <v>133</v>
      </c>
      <c r="C50" s="19" t="s">
        <v>70</v>
      </c>
      <c r="D50" s="36">
        <v>45745</v>
      </c>
      <c r="E50" s="15" t="s">
        <v>51</v>
      </c>
      <c r="F50" s="37">
        <v>3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50" t="s">
        <v>134</v>
      </c>
      <c r="R50" s="19">
        <v>0</v>
      </c>
      <c r="S50" s="19">
        <v>0</v>
      </c>
      <c r="T50" s="19">
        <v>0</v>
      </c>
      <c r="U50" s="60"/>
      <c r="V50" s="59"/>
      <c r="W50" s="49">
        <f t="shared" si="0"/>
        <v>3161.29032258064</v>
      </c>
      <c r="X50" s="48">
        <f t="shared" si="1"/>
        <v>338.709677419355</v>
      </c>
      <c r="Y50" s="37">
        <v>3500</v>
      </c>
      <c r="Z50" s="68">
        <f>Y50/31*3</f>
        <v>338.709677419355</v>
      </c>
      <c r="AA50" s="68"/>
      <c r="AB50" s="68"/>
      <c r="AC50" s="68"/>
      <c r="AD50" s="68"/>
      <c r="AE50" s="68"/>
      <c r="AF50" s="68"/>
      <c r="AG50" s="77"/>
      <c r="AH50" s="77"/>
      <c r="AI50" s="77"/>
      <c r="AJ50" s="77"/>
      <c r="AK50" s="67">
        <f t="shared" si="14"/>
        <v>0</v>
      </c>
      <c r="AL50" s="78"/>
      <c r="AM50" s="78"/>
      <c r="AN50" s="78"/>
      <c r="AO50" s="67"/>
      <c r="AP50" s="67">
        <f t="shared" si="6"/>
        <v>338.709677419355</v>
      </c>
      <c r="AQ50" s="67">
        <f t="shared" si="2"/>
        <v>0</v>
      </c>
      <c r="AR50" s="80">
        <f t="shared" si="13"/>
        <v>0</v>
      </c>
      <c r="AS50" s="67">
        <f t="shared" si="4"/>
        <v>0</v>
      </c>
      <c r="AT50" s="78"/>
      <c r="AU50" s="78"/>
      <c r="AV50" s="76">
        <f t="shared" si="9"/>
        <v>0</v>
      </c>
      <c r="AW50" s="76">
        <f t="shared" si="8"/>
        <v>338.709677419355</v>
      </c>
      <c r="AX50" s="77"/>
      <c r="AY50" s="50" t="s">
        <v>134</v>
      </c>
    </row>
    <row r="51" s="3" customFormat="1" customHeight="1" spans="1:51">
      <c r="A51" s="38"/>
      <c r="B51" s="33" t="s">
        <v>38</v>
      </c>
      <c r="C51" s="39"/>
      <c r="D51" s="39"/>
      <c r="E51" s="39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61"/>
      <c r="R51" s="40"/>
      <c r="S51" s="40"/>
      <c r="T51" s="62"/>
      <c r="U51" s="62"/>
      <c r="V51" s="63"/>
      <c r="W51" s="62"/>
      <c r="X51" s="63"/>
      <c r="Y51" s="63">
        <f>SUM(Y4:Y50)</f>
        <v>169370</v>
      </c>
      <c r="Z51" s="63">
        <f>SUM(Z4:Z50)</f>
        <v>96564.5161290322</v>
      </c>
      <c r="AA51" s="63">
        <f>SUM(AA4:AA50)</f>
        <v>26800</v>
      </c>
      <c r="AB51" s="63">
        <f t="shared" ref="Z51:AW51" si="15">SUM(AB4:AB50)</f>
        <v>13400</v>
      </c>
      <c r="AC51" s="63">
        <f t="shared" si="15"/>
        <v>9070</v>
      </c>
      <c r="AD51" s="63">
        <f t="shared" si="15"/>
        <v>8600</v>
      </c>
      <c r="AE51" s="63">
        <f t="shared" si="15"/>
        <v>4600</v>
      </c>
      <c r="AF51" s="63">
        <f t="shared" si="15"/>
        <v>5400</v>
      </c>
      <c r="AG51" s="63">
        <f t="shared" si="15"/>
        <v>0</v>
      </c>
      <c r="AH51" s="63">
        <f t="shared" si="15"/>
        <v>4900</v>
      </c>
      <c r="AI51" s="63">
        <f t="shared" si="15"/>
        <v>0</v>
      </c>
      <c r="AJ51" s="63">
        <f t="shared" si="15"/>
        <v>0</v>
      </c>
      <c r="AK51" s="63">
        <f t="shared" si="15"/>
        <v>476</v>
      </c>
      <c r="AL51" s="63">
        <f t="shared" si="15"/>
        <v>0</v>
      </c>
      <c r="AM51" s="63">
        <f t="shared" si="15"/>
        <v>100</v>
      </c>
      <c r="AN51" s="63">
        <f t="shared" si="15"/>
        <v>0</v>
      </c>
      <c r="AO51" s="63">
        <f t="shared" si="15"/>
        <v>0</v>
      </c>
      <c r="AP51" s="63">
        <f t="shared" si="15"/>
        <v>169910.516129032</v>
      </c>
      <c r="AQ51" s="63">
        <f t="shared" si="15"/>
        <v>25.5</v>
      </c>
      <c r="AR51" s="63">
        <f t="shared" si="15"/>
        <v>3026.20967741936</v>
      </c>
      <c r="AS51" s="63">
        <f t="shared" si="15"/>
        <v>0</v>
      </c>
      <c r="AT51" s="63">
        <f t="shared" si="15"/>
        <v>1734.7</v>
      </c>
      <c r="AU51" s="63">
        <f t="shared" si="15"/>
        <v>83.29</v>
      </c>
      <c r="AV51" s="63">
        <f t="shared" si="15"/>
        <v>4844.19967741936</v>
      </c>
      <c r="AW51" s="63">
        <f t="shared" si="15"/>
        <v>165066.316451613</v>
      </c>
      <c r="AX51" s="63"/>
      <c r="AY51" s="62"/>
    </row>
  </sheetData>
  <mergeCells count="49">
    <mergeCell ref="Y1:AY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</mergeCells>
  <conditionalFormatting sqref="C10">
    <cfRule type="duplicateValues" dxfId="0" priority="6"/>
  </conditionalFormatting>
  <conditionalFormatting sqref="B11">
    <cfRule type="duplicateValues" dxfId="0" priority="4"/>
  </conditionalFormatting>
  <conditionalFormatting sqref="C29">
    <cfRule type="duplicateValues" dxfId="0" priority="5"/>
  </conditionalFormatting>
  <conditionalFormatting sqref="B30">
    <cfRule type="duplicateValues" dxfId="0" priority="3"/>
  </conditionalFormatting>
  <pageMargins left="0.751388888888889" right="0.751388888888889" top="0.118055555555556" bottom="0.550694444444444" header="0.5" footer="0.5"/>
  <pageSetup paperSize="9" scale="23" fitToHeight="0" orientation="landscape" horizontalDpi="600"/>
  <headerFooter>
    <oddFooter>&amp;L审批：&amp;C审核：&amp;R制表：陶刘燕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新疆大学（新疆公司发）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2025-03-13T10:50:00Z</dcterms:created>
  <dcterms:modified xsi:type="dcterms:W3CDTF">2025-04-12T08:33:08Z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77FB8301008C410E9D9F67A65A37E923_13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