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新疆昌吉学院" sheetId="1" r:id="rId1"/>
  </sheets>
  <externalReferences>
    <externalReference r:id="rId2"/>
  </externalReferences>
  <definedNames>
    <definedName name="A">'[1]14、应急厅'!$RL$5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<sst xmlns="http://schemas.openxmlformats.org/spreadsheetml/2006/main" count="186" uniqueCount="86">
  <si>
    <t>序号</t>
  </si>
  <si>
    <t>姓名</t>
  </si>
  <si>
    <t>职位</t>
  </si>
  <si>
    <t>入职
时间</t>
  </si>
  <si>
    <t>试用/转正</t>
  </si>
  <si>
    <t>应出勤班数</t>
  </si>
  <si>
    <t>迟到</t>
  </si>
  <si>
    <t>旷工</t>
  </si>
  <si>
    <t>请假(班)</t>
  </si>
  <si>
    <t>假期休假（班）</t>
  </si>
  <si>
    <t>全勤奖（元）</t>
  </si>
  <si>
    <t>原余休（班）</t>
  </si>
  <si>
    <t>本月余休（班）</t>
  </si>
  <si>
    <t>本月补休（班）</t>
  </si>
  <si>
    <t>现余休（班）</t>
  </si>
  <si>
    <t>其 他 信 息</t>
  </si>
  <si>
    <t>绩效工资标准</t>
  </si>
  <si>
    <t>考核
等级（分）</t>
  </si>
  <si>
    <t>考核奖励/处罚(元）</t>
  </si>
  <si>
    <t>备   注</t>
  </si>
  <si>
    <t>新疆昌吉学院项目2025年3月工资表</t>
  </si>
  <si>
    <t>病、事假</t>
  </si>
  <si>
    <t>其它假</t>
  </si>
  <si>
    <t>工资标准</t>
  </si>
  <si>
    <t>基础工资</t>
  </si>
  <si>
    <t>职务工资</t>
  </si>
  <si>
    <t>浮动工资</t>
  </si>
  <si>
    <t>交通补贴</t>
  </si>
  <si>
    <t>房贴</t>
  </si>
  <si>
    <t>通讯补贴</t>
  </si>
  <si>
    <t>加班补贴</t>
  </si>
  <si>
    <t>其它补贴</t>
  </si>
  <si>
    <t>全勤</t>
  </si>
  <si>
    <t>绩效</t>
  </si>
  <si>
    <t>工龄补贴</t>
  </si>
  <si>
    <t>学历补贴</t>
  </si>
  <si>
    <t>资质证书补贴</t>
  </si>
  <si>
    <t>彩铃补贴</t>
  </si>
  <si>
    <t>合计</t>
  </si>
  <si>
    <t>扣假班数</t>
  </si>
  <si>
    <t>扣假</t>
  </si>
  <si>
    <t>扣个税和服装费</t>
  </si>
  <si>
    <t>其它扣款</t>
  </si>
  <si>
    <t>扣款合计</t>
  </si>
  <si>
    <t>实发工资</t>
  </si>
  <si>
    <t>签字</t>
  </si>
  <si>
    <t>狄刚</t>
  </si>
  <si>
    <t>项目主管</t>
  </si>
  <si>
    <t>转正</t>
  </si>
  <si>
    <t>于7月22日入职；</t>
  </si>
  <si>
    <t>扣社保549.90元，公积金255元</t>
  </si>
  <si>
    <t>马建锋</t>
  </si>
  <si>
    <t>绿化员</t>
  </si>
  <si>
    <t>休眠期8个班（1-8日）不计发工资</t>
  </si>
  <si>
    <t>/</t>
  </si>
  <si>
    <t>3000</t>
  </si>
  <si>
    <t>冯俊跃</t>
  </si>
  <si>
    <t>请假31个班（1-31日）；</t>
  </si>
  <si>
    <t>班德山</t>
  </si>
  <si>
    <t>张立新</t>
  </si>
  <si>
    <t>夜班浇水</t>
  </si>
  <si>
    <t>3200</t>
  </si>
  <si>
    <t>杨文军</t>
  </si>
  <si>
    <t>绿化领班</t>
  </si>
  <si>
    <t>休眠期5个班（1-5日）不计发工资</t>
  </si>
  <si>
    <t>4000</t>
  </si>
  <si>
    <t>胡树平</t>
  </si>
  <si>
    <t>赛秀萍</t>
  </si>
  <si>
    <t>孙苗</t>
  </si>
  <si>
    <t>姜天旭</t>
  </si>
  <si>
    <t>卢占勇</t>
  </si>
  <si>
    <t>维修</t>
  </si>
  <si>
    <t>休眠期16个班（1-16日）不计发工资</t>
  </si>
  <si>
    <t>张泽年</t>
  </si>
  <si>
    <t>张子留</t>
  </si>
  <si>
    <t>试用</t>
  </si>
  <si>
    <t>3月6日入职；休眠期3个班（11-13日）不计发工资</t>
  </si>
  <si>
    <t>帕肉柯</t>
  </si>
  <si>
    <t>3月26日入职；</t>
  </si>
  <si>
    <t>卡德尔·买买提</t>
  </si>
  <si>
    <t>离职</t>
  </si>
  <si>
    <t>3月7日入职；3月20日已办理离职；</t>
  </si>
  <si>
    <t>劝退</t>
  </si>
  <si>
    <t>哈力木努尔.阿达克</t>
  </si>
  <si>
    <t>3月15日入职；休眠期2个班（19-20日）不计发工资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</si>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</sst>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_ "/>
    <numFmt numFmtId="178" formatCode="yyyy/m/d;@"/>
    <numFmt numFmtId="179" formatCode="0.00_ "/>
  </numFmts>
  <fonts count="46">
    <font>
      <sz val="11"/>
      <color indexed="8"/>
      <name val="宋体"/>
      <charset val="134"/>
    </font>
    <font>
      <sz val="14"/>
      <color indexed="8"/>
      <name val="宋体"/>
      <charset val="134"/>
    </font>
    <font>
      <b/>
      <sz val="10"/>
      <name val="宋体"/>
      <charset val="134"/>
    </font>
    <font>
      <b/>
      <sz val="14"/>
      <name val="宋体"/>
      <charset val="134"/>
    </font>
    <font>
      <sz val="10"/>
      <name val="宋体"/>
      <charset val="134"/>
    </font>
    <font>
      <sz val="14"/>
      <name val="宋体"/>
      <charset val="134"/>
    </font>
    <font>
      <sz val="11"/>
      <name val="宋体"/>
      <charset val="134"/>
    </font>
    <font>
      <sz val="11"/>
      <color indexed="8"/>
      <name val="楷体"/>
      <charset val="134"/>
    </font>
    <font>
      <sz val="9"/>
      <color indexed="8"/>
      <name val="楷体"/>
      <charset val="134"/>
    </font>
    <font>
      <sz val="12"/>
      <name val="宋体"/>
      <charset val="134"/>
    </font>
    <font>
      <sz val="12"/>
      <name val="Microsoft YaHei"/>
      <charset val="134"/>
    </font>
    <font>
      <sz val="10"/>
      <color indexed="8"/>
      <name val="宋体"/>
      <charset val="134"/>
    </font>
    <font>
      <sz val="10"/>
      <color rgb="FF242424"/>
      <name val="宋体"/>
      <charset val="134"/>
    </font>
    <font>
      <sz val="11"/>
      <color rgb="FF242424"/>
      <name val="宋体"/>
      <charset val="134"/>
    </font>
    <font>
      <sz val="9"/>
      <color rgb="FF242424"/>
      <name val="楷体"/>
      <charset val="134"/>
    </font>
    <font>
      <sz val="12"/>
      <color rgb="FF242424"/>
      <name val="宋体"/>
      <charset val="134"/>
    </font>
    <font>
      <sz val="12"/>
      <color rgb="FF242424"/>
      <name val="Microsoft YaHei"/>
      <charset val="134"/>
    </font>
    <font>
      <b/>
      <sz val="9"/>
      <name val="宋体"/>
      <charset val="134"/>
    </font>
    <font>
      <b/>
      <sz val="12"/>
      <color indexed="8"/>
      <name val="宋体"/>
      <charset val="134"/>
    </font>
    <font>
      <b/>
      <sz val="11"/>
      <color indexed="8"/>
      <name val="宋体"/>
      <charset val="134"/>
    </font>
    <font>
      <b/>
      <sz val="11"/>
      <name val="宋体"/>
      <charset val="134"/>
    </font>
    <font>
      <sz val="11"/>
      <color rgb="FFFF0000"/>
      <name val="宋体"/>
      <charset val="134"/>
    </font>
    <font>
      <b/>
      <sz val="12"/>
      <name val="宋体"/>
      <charset val="134"/>
      <scheme val="minor"/>
    </font>
    <font>
      <b/>
      <sz val="12"/>
      <name val="宋体"/>
      <charset val="134"/>
    </font>
    <font>
      <sz val="12"/>
      <color theme="1"/>
      <name val="宋体"/>
      <charset val="134"/>
    </font>
    <font>
      <sz val="12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4C96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26" fillId="0" borderId="0" applyFont="0" applyFill="0" applyBorder="0" applyAlignment="0" applyProtection="0">
      <alignment vertical="center"/>
    </xf>
    <xf numFmtId="44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2" fontId="26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6" fillId="10" borderId="9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11" borderId="12" applyNumberFormat="0" applyAlignment="0" applyProtection="0">
      <alignment vertical="center"/>
    </xf>
    <xf numFmtId="0" fontId="36" fillId="12" borderId="13" applyNumberFormat="0" applyAlignment="0" applyProtection="0">
      <alignment vertical="center"/>
    </xf>
    <xf numFmtId="0" fontId="37" fillId="12" borderId="12" applyNumberFormat="0" applyAlignment="0" applyProtection="0">
      <alignment vertical="center"/>
    </xf>
    <xf numFmtId="0" fontId="38" fillId="13" borderId="14" applyNumberFormat="0" applyAlignment="0" applyProtection="0">
      <alignment vertical="center"/>
    </xf>
    <xf numFmtId="0" fontId="39" fillId="0" borderId="15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45" fillId="34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44" fillId="36" borderId="0" applyNumberFormat="0" applyBorder="0" applyAlignment="0" applyProtection="0">
      <alignment vertical="center"/>
    </xf>
    <xf numFmtId="0" fontId="44" fillId="7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44" fillId="39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</cellStyleXfs>
  <cellXfs count="6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center" wrapText="1"/>
    </xf>
    <xf numFmtId="176" fontId="0" fillId="0" borderId="0" xfId="0" applyNumberFormat="1" applyAlignment="1">
      <alignment horizontal="center" vertical="center"/>
    </xf>
    <xf numFmtId="0" fontId="2" fillId="2" borderId="1" xfId="49" applyNumberFormat="1" applyFont="1" applyFill="1" applyBorder="1" applyAlignment="1">
      <alignment horizontal="center" vertical="center" wrapText="1"/>
    </xf>
    <xf numFmtId="177" fontId="3" fillId="2" borderId="1" xfId="49" applyNumberFormat="1" applyFont="1" applyFill="1" applyBorder="1" applyAlignment="1">
      <alignment horizontal="center" vertical="center" wrapText="1"/>
    </xf>
    <xf numFmtId="177" fontId="2" fillId="2" borderId="1" xfId="49" applyNumberFormat="1" applyFont="1" applyFill="1" applyBorder="1" applyAlignment="1">
      <alignment horizontal="center" vertical="center" wrapText="1"/>
    </xf>
    <xf numFmtId="0" fontId="2" fillId="0" borderId="1" xfId="49" applyNumberFormat="1" applyFont="1" applyFill="1" applyBorder="1" applyAlignment="1">
      <alignment horizontal="center" vertical="center" wrapText="1"/>
    </xf>
    <xf numFmtId="0" fontId="4" fillId="2" borderId="1" xfId="49" applyNumberFormat="1" applyFont="1" applyFill="1" applyBorder="1" applyAlignment="1">
      <alignment horizontal="center" vertical="center" wrapText="1"/>
    </xf>
    <xf numFmtId="177" fontId="5" fillId="3" borderId="2" xfId="49" applyNumberFormat="1" applyFont="1" applyFill="1" applyBorder="1" applyAlignment="1">
      <alignment horizontal="center" vertical="center" wrapText="1"/>
    </xf>
    <xf numFmtId="177" fontId="6" fillId="2" borderId="1" xfId="49" applyNumberFormat="1" applyFont="1" applyFill="1" applyBorder="1" applyAlignment="1">
      <alignment horizontal="center" vertical="center" wrapText="1"/>
    </xf>
    <xf numFmtId="14" fontId="7" fillId="0" borderId="3" xfId="0" applyNumberFormat="1" applyFont="1" applyFill="1" applyBorder="1" applyAlignment="1" applyProtection="1">
      <alignment horizontal="center" vertical="center" wrapText="1"/>
    </xf>
    <xf numFmtId="177" fontId="6" fillId="4" borderId="1" xfId="49" applyNumberFormat="1" applyFont="1" applyFill="1" applyBorder="1" applyAlignment="1">
      <alignment horizontal="center" vertical="center" wrapText="1"/>
    </xf>
    <xf numFmtId="0" fontId="6" fillId="0" borderId="1" xfId="49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 applyProtection="1">
      <alignment horizontal="center" vertical="center" wrapText="1"/>
    </xf>
    <xf numFmtId="178" fontId="8" fillId="0" borderId="3" xfId="0" applyNumberFormat="1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1" fillId="5" borderId="5" xfId="0" applyFont="1" applyFill="1" applyBorder="1" applyAlignment="1" applyProtection="1">
      <alignment horizontal="center" vertical="center" wrapText="1"/>
    </xf>
    <xf numFmtId="0" fontId="6" fillId="0" borderId="6" xfId="0" applyFont="1" applyFill="1" applyBorder="1" applyAlignment="1">
      <alignment horizontal="center" vertical="center"/>
    </xf>
    <xf numFmtId="178" fontId="8" fillId="0" borderId="5" xfId="0" applyNumberFormat="1" applyFont="1" applyFill="1" applyBorder="1" applyAlignment="1" applyProtection="1">
      <alignment horizontal="center" vertical="center" wrapText="1"/>
    </xf>
    <xf numFmtId="0" fontId="9" fillId="5" borderId="6" xfId="0" applyFont="1" applyFill="1" applyBorder="1" applyAlignment="1">
      <alignment horizontal="center" vertical="center"/>
    </xf>
    <xf numFmtId="0" fontId="11" fillId="5" borderId="1" xfId="0" applyFont="1" applyFill="1" applyBorder="1" applyAlignment="1" applyProtection="1">
      <alignment horizontal="center" vertical="center" wrapText="1"/>
    </xf>
    <xf numFmtId="178" fontId="8" fillId="0" borderId="1" xfId="0" applyNumberFormat="1" applyFont="1" applyFill="1" applyBorder="1" applyAlignment="1" applyProtection="1">
      <alignment horizontal="center" vertical="center" wrapText="1"/>
    </xf>
    <xf numFmtId="0" fontId="12" fillId="6" borderId="1" xfId="0" applyFont="1" applyFill="1" applyBorder="1" applyAlignment="1" applyProtection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178" fontId="14" fillId="0" borderId="1" xfId="0" applyNumberFormat="1" applyFont="1" applyFill="1" applyBorder="1" applyAlignment="1" applyProtection="1">
      <alignment horizontal="center" vertical="center" wrapText="1"/>
    </xf>
    <xf numFmtId="0" fontId="9" fillId="6" borderId="6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2" fillId="5" borderId="3" xfId="0" applyFont="1" applyFill="1" applyBorder="1" applyAlignment="1" applyProtection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176" fontId="1" fillId="0" borderId="7" xfId="0" applyNumberFormat="1" applyFont="1" applyBorder="1" applyAlignment="1">
      <alignment horizontal="center" vertical="center"/>
    </xf>
    <xf numFmtId="176" fontId="0" fillId="0" borderId="1" xfId="0" applyNumberFormat="1" applyBorder="1">
      <alignment vertical="center"/>
    </xf>
    <xf numFmtId="176" fontId="0" fillId="0" borderId="8" xfId="0" applyNumberFormat="1" applyBorder="1">
      <alignment vertical="center"/>
    </xf>
    <xf numFmtId="177" fontId="2" fillId="0" borderId="1" xfId="49" applyNumberFormat="1" applyFont="1" applyFill="1" applyBorder="1" applyAlignment="1">
      <alignment horizontal="center" vertical="center" wrapText="1"/>
    </xf>
    <xf numFmtId="177" fontId="17" fillId="0" borderId="1" xfId="49" applyNumberFormat="1" applyFont="1" applyFill="1" applyBorder="1" applyAlignment="1">
      <alignment horizontal="center" vertical="center" wrapText="1"/>
    </xf>
    <xf numFmtId="177" fontId="17" fillId="0" borderId="0" xfId="49" applyNumberFormat="1" applyFont="1" applyFill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19" fillId="7" borderId="1" xfId="0" applyFont="1" applyFill="1" applyBorder="1" applyAlignment="1">
      <alignment horizontal="center" vertical="center"/>
    </xf>
    <xf numFmtId="177" fontId="6" fillId="0" borderId="1" xfId="49" applyNumberFormat="1" applyFont="1" applyFill="1" applyBorder="1" applyAlignment="1">
      <alignment horizontal="center" vertical="center" wrapText="1"/>
    </xf>
    <xf numFmtId="0" fontId="20" fillId="0" borderId="1" xfId="49" applyNumberFormat="1" applyFont="1" applyFill="1" applyBorder="1" applyAlignment="1">
      <alignment horizontal="center" vertical="center" wrapText="1"/>
    </xf>
    <xf numFmtId="177" fontId="20" fillId="0" borderId="1" xfId="49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9" fillId="7" borderId="1" xfId="0" applyNumberFormat="1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 wrapText="1"/>
    </xf>
    <xf numFmtId="176" fontId="0" fillId="0" borderId="1" xfId="0" applyNumberFormat="1" applyBorder="1" applyAlignment="1">
      <alignment vertical="center" wrapText="1"/>
    </xf>
    <xf numFmtId="176" fontId="22" fillId="8" borderId="1" xfId="51" applyNumberFormat="1" applyFont="1" applyFill="1" applyBorder="1" applyAlignment="1">
      <alignment horizontal="center" vertical="center" wrapText="1"/>
    </xf>
    <xf numFmtId="176" fontId="18" fillId="0" borderId="0" xfId="0" applyNumberFormat="1" applyFont="1" applyAlignment="1">
      <alignment horizontal="center" vertical="center"/>
    </xf>
    <xf numFmtId="176" fontId="23" fillId="9" borderId="1" xfId="50" applyNumberFormat="1" applyFont="1" applyFill="1" applyBorder="1" applyAlignment="1">
      <alignment horizontal="center" vertical="center" wrapText="1"/>
    </xf>
    <xf numFmtId="176" fontId="9" fillId="9" borderId="1" xfId="50" applyNumberFormat="1" applyFont="1" applyFill="1" applyBorder="1" applyAlignment="1">
      <alignment horizontal="center" vertical="center" wrapText="1"/>
    </xf>
    <xf numFmtId="176" fontId="24" fillId="0" borderId="1" xfId="0" applyNumberFormat="1" applyFont="1" applyFill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/>
    </xf>
    <xf numFmtId="176" fontId="25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179" fontId="25" fillId="0" borderId="1" xfId="0" applyNumberFormat="1" applyFont="1" applyBorder="1" applyAlignment="1">
      <alignment horizontal="center" vertical="center"/>
    </xf>
    <xf numFmtId="179" fontId="22" fillId="8" borderId="1" xfId="51" applyNumberFormat="1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3" xfId="50"/>
    <cellStyle name="常规 3" xfId="5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ocuments\WeChat%20Files\wxid_cpnb47ttmte721\FileStorage\File\2021-09\2021&#24180;08&#26376;&#32771;&#21220;&#27719;&#24635;&#34920;(1)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、总部"/>
      <sheetName val="2、莲华"/>
      <sheetName val="莲华非全日制"/>
      <sheetName val="3、云大呈贡"/>
      <sheetName val="非全日制 (2)"/>
      <sheetName val="4、黑龙潭"/>
      <sheetName val="5、北辰"/>
      <sheetName val="6、安宁"/>
      <sheetName val="7、林职院（金殿） "/>
      <sheetName val="8、国土（阳宗海）"/>
      <sheetName val="9、财大附中"/>
      <sheetName val="10、国土学院（经开区）"/>
      <sheetName val="11、大理"/>
      <sheetName val="12、云大东陆校区"/>
      <sheetName val="东陆非全日制"/>
      <sheetName val="13、中医大学"/>
      <sheetName val="中医非全日制 "/>
      <sheetName val="14、应急厅"/>
      <sheetName val="15.小龙潭"/>
      <sheetName val="16.监狱管理局"/>
      <sheetName val="非全日制"/>
      <sheetName val="17、交警支队"/>
      <sheetName val="交警非全日制"/>
      <sheetName val="18、嵩明监狱"/>
      <sheetName val="19、昆明监狱"/>
      <sheetName val="20、云大东陆（青教院）"/>
      <sheetName val="青教院非全日制"/>
      <sheetName val="21、师范大学（联大校区）"/>
      <sheetName val="22、中铁"/>
      <sheetName val="23、体院"/>
      <sheetName val="24、昆明仓库"/>
      <sheetName val="25、森林公安"/>
      <sheetName val="26、地方志办公室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1:AV19"/>
  <sheetViews>
    <sheetView tabSelected="1" zoomScale="90" zoomScaleNormal="90" workbookViewId="0">
      <pane xSplit="6" topLeftCell="AG1" activePane="topRight" state="frozen"/>
      <selection/>
      <selection pane="topRight" activeCell="AT4" sqref="AT4:AT18"/>
    </sheetView>
  </sheetViews>
  <sheetFormatPr defaultColWidth="9" defaultRowHeight="18.75"/>
  <cols>
    <col min="1" max="1" width="4.63333333333333" customWidth="1"/>
    <col min="2" max="2" width="15.975" style="1" customWidth="1"/>
    <col min="3" max="3" width="9" customWidth="1"/>
    <col min="4" max="4" width="11.8" customWidth="1"/>
    <col min="5" max="5" width="9" customWidth="1"/>
    <col min="6" max="6" width="5" customWidth="1"/>
    <col min="7" max="15" width="5.25" customWidth="1"/>
    <col min="16" max="16" width="5.96666666666667" customWidth="1"/>
    <col min="17" max="17" width="28.5083333333333" customWidth="1"/>
    <col min="18" max="19" width="7.25" customWidth="1"/>
    <col min="20" max="20" width="9" style="2" customWidth="1"/>
    <col min="21" max="23" width="21.6" style="2" customWidth="1"/>
    <col min="25" max="31" width="7.88333333333333" style="3" customWidth="1"/>
    <col min="32" max="32" width="6.13333333333333" style="3" customWidth="1"/>
    <col min="33" max="37" width="7.88333333333333" style="3" customWidth="1"/>
    <col min="38" max="39" width="9" style="3"/>
    <col min="40" max="40" width="6.88333333333333" style="3" customWidth="1"/>
    <col min="41" max="41" width="6.525" style="3" customWidth="1"/>
    <col min="42" max="42" width="8.46666666666667" style="3" customWidth="1"/>
    <col min="43" max="43" width="8.33333333333333" style="3" customWidth="1"/>
    <col min="44" max="44" width="12.3416666666667" style="3" customWidth="1"/>
    <col min="45" max="45" width="10.1083333333333" style="3" customWidth="1"/>
    <col min="46" max="46" width="15.9166666666667" style="3" customWidth="1"/>
    <col min="47" max="47" width="9" style="3"/>
    <col min="48" max="48" width="15.1333333333333" customWidth="1"/>
  </cols>
  <sheetData>
    <row r="1" customFormat="1" ht="41" customHeight="1" spans="1:47">
      <c r="A1" s="4" t="s">
        <v>0</v>
      </c>
      <c r="B1" s="5" t="s">
        <v>1</v>
      </c>
      <c r="C1" s="6" t="s">
        <v>2</v>
      </c>
      <c r="D1" s="6" t="s">
        <v>3</v>
      </c>
      <c r="E1" s="6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/>
      <c r="K1" s="7" t="s">
        <v>9</v>
      </c>
      <c r="L1" s="7" t="s">
        <v>10</v>
      </c>
      <c r="M1" s="7" t="s">
        <v>11</v>
      </c>
      <c r="N1" s="7" t="s">
        <v>12</v>
      </c>
      <c r="O1" s="7" t="s">
        <v>13</v>
      </c>
      <c r="P1" s="7" t="s">
        <v>14</v>
      </c>
      <c r="Q1" s="37" t="s">
        <v>15</v>
      </c>
      <c r="R1" s="7" t="s">
        <v>16</v>
      </c>
      <c r="S1" s="7" t="s">
        <v>17</v>
      </c>
      <c r="T1" s="7" t="s">
        <v>18</v>
      </c>
      <c r="U1" s="38" t="s">
        <v>19</v>
      </c>
      <c r="V1" s="39"/>
      <c r="W1" s="39"/>
      <c r="X1" s="40" t="s">
        <v>20</v>
      </c>
      <c r="Y1" s="51"/>
      <c r="Z1" s="51"/>
      <c r="AA1" s="51"/>
      <c r="AB1" s="51"/>
      <c r="AC1" s="51"/>
      <c r="AD1" s="51"/>
      <c r="AE1" s="51"/>
      <c r="AF1" s="51"/>
      <c r="AG1" s="51"/>
      <c r="AH1" s="51"/>
      <c r="AI1" s="51"/>
      <c r="AJ1" s="51"/>
      <c r="AK1" s="51"/>
      <c r="AL1" s="51"/>
      <c r="AM1" s="51"/>
      <c r="AN1" s="51"/>
      <c r="AO1" s="51"/>
      <c r="AP1" s="51"/>
      <c r="AQ1" s="51"/>
      <c r="AR1" s="51"/>
      <c r="AS1" s="51"/>
      <c r="AT1" s="51"/>
      <c r="AU1" s="51"/>
    </row>
    <row r="2" customFormat="1" ht="43" customHeight="1" spans="1:48">
      <c r="A2" s="4"/>
      <c r="B2" s="5"/>
      <c r="C2" s="6"/>
      <c r="D2" s="6"/>
      <c r="E2" s="6"/>
      <c r="F2" s="7"/>
      <c r="G2" s="7"/>
      <c r="H2" s="7"/>
      <c r="I2" s="7" t="s">
        <v>21</v>
      </c>
      <c r="J2" s="7" t="s">
        <v>22</v>
      </c>
      <c r="K2" s="7"/>
      <c r="L2" s="7"/>
      <c r="M2" s="7"/>
      <c r="N2" s="7"/>
      <c r="O2" s="7"/>
      <c r="P2" s="7"/>
      <c r="Q2" s="37"/>
      <c r="R2" s="7"/>
      <c r="S2" s="7"/>
      <c r="T2" s="7"/>
      <c r="U2" s="38"/>
      <c r="V2" s="38"/>
      <c r="W2" s="38"/>
      <c r="X2" s="41" t="s">
        <v>23</v>
      </c>
      <c r="Y2" s="52" t="s">
        <v>24</v>
      </c>
      <c r="Z2" s="52" t="s">
        <v>25</v>
      </c>
      <c r="AA2" s="52" t="s">
        <v>26</v>
      </c>
      <c r="AB2" s="52" t="s">
        <v>27</v>
      </c>
      <c r="AC2" s="52" t="s">
        <v>28</v>
      </c>
      <c r="AD2" s="52" t="s">
        <v>29</v>
      </c>
      <c r="AE2" s="52" t="s">
        <v>30</v>
      </c>
      <c r="AF2" s="52" t="s">
        <v>31</v>
      </c>
      <c r="AG2" s="52" t="s">
        <v>32</v>
      </c>
      <c r="AH2" s="52" t="s">
        <v>33</v>
      </c>
      <c r="AI2" s="52" t="s">
        <v>34</v>
      </c>
      <c r="AJ2" s="52" t="s">
        <v>35</v>
      </c>
      <c r="AK2" s="52" t="s">
        <v>36</v>
      </c>
      <c r="AL2" s="52" t="s">
        <v>37</v>
      </c>
      <c r="AM2" s="52" t="s">
        <v>38</v>
      </c>
      <c r="AN2" s="52" t="s">
        <v>39</v>
      </c>
      <c r="AO2" s="52" t="s">
        <v>6</v>
      </c>
      <c r="AP2" s="52" t="s">
        <v>40</v>
      </c>
      <c r="AQ2" s="52" t="s">
        <v>41</v>
      </c>
      <c r="AR2" s="52" t="s">
        <v>42</v>
      </c>
      <c r="AS2" s="52" t="s">
        <v>43</v>
      </c>
      <c r="AT2" s="52" t="s">
        <v>44</v>
      </c>
      <c r="AU2" s="52" t="s">
        <v>45</v>
      </c>
      <c r="AV2" s="57"/>
    </row>
    <row r="3" ht="65" customHeight="1" spans="1:48">
      <c r="A3" s="8">
        <v>1</v>
      </c>
      <c r="B3" s="9" t="s">
        <v>46</v>
      </c>
      <c r="C3" s="10" t="s">
        <v>47</v>
      </c>
      <c r="D3" s="11">
        <v>45495</v>
      </c>
      <c r="E3" s="12" t="s">
        <v>48</v>
      </c>
      <c r="F3" s="13">
        <v>31</v>
      </c>
      <c r="G3" s="14">
        <v>0</v>
      </c>
      <c r="H3" s="14">
        <v>0</v>
      </c>
      <c r="I3" s="14">
        <v>0</v>
      </c>
      <c r="J3" s="14">
        <v>0</v>
      </c>
      <c r="K3" s="14">
        <v>0</v>
      </c>
      <c r="L3" s="14">
        <v>0</v>
      </c>
      <c r="M3" s="14">
        <v>0</v>
      </c>
      <c r="N3" s="14">
        <v>0</v>
      </c>
      <c r="O3" s="14">
        <v>0</v>
      </c>
      <c r="P3" s="14">
        <v>0</v>
      </c>
      <c r="Q3" s="42" t="s">
        <v>49</v>
      </c>
      <c r="R3" s="43"/>
      <c r="S3" s="43"/>
      <c r="T3" s="43"/>
      <c r="U3" s="44"/>
      <c r="V3" s="44">
        <f>X3-W3</f>
        <v>0</v>
      </c>
      <c r="W3" s="44">
        <f>SUM(Y3:AE3)</f>
        <v>5000</v>
      </c>
      <c r="X3" s="41">
        <v>5000</v>
      </c>
      <c r="Y3" s="53">
        <v>2500</v>
      </c>
      <c r="Z3" s="53">
        <v>500</v>
      </c>
      <c r="AA3" s="53">
        <v>500</v>
      </c>
      <c r="AB3" s="53">
        <v>300</v>
      </c>
      <c r="AC3" s="53">
        <v>400</v>
      </c>
      <c r="AD3" s="53">
        <v>200</v>
      </c>
      <c r="AE3" s="53">
        <v>600</v>
      </c>
      <c r="AF3" s="52"/>
      <c r="AG3" s="56">
        <f>L3</f>
        <v>0</v>
      </c>
      <c r="AH3" s="56">
        <v>720</v>
      </c>
      <c r="AI3" s="56">
        <v>0</v>
      </c>
      <c r="AJ3" s="56">
        <v>0</v>
      </c>
      <c r="AK3" s="56">
        <v>0</v>
      </c>
      <c r="AL3" s="56">
        <v>10</v>
      </c>
      <c r="AM3" s="56">
        <f>SUM(Y3:AL3)</f>
        <v>5730</v>
      </c>
      <c r="AN3" s="56">
        <f>I3+K3</f>
        <v>0</v>
      </c>
      <c r="AO3" s="55">
        <f>G3*2</f>
        <v>0</v>
      </c>
      <c r="AP3" s="56">
        <f>X3/31*AN3</f>
        <v>0</v>
      </c>
      <c r="AQ3" s="58">
        <v>0</v>
      </c>
      <c r="AR3" s="58">
        <v>804.9</v>
      </c>
      <c r="AS3" s="58">
        <f>SUM(AO3:AR3)</f>
        <v>804.9</v>
      </c>
      <c r="AT3" s="58">
        <f>AM3-AS3</f>
        <v>4925.1</v>
      </c>
      <c r="AU3" s="52"/>
      <c r="AV3" s="42" t="s">
        <v>50</v>
      </c>
    </row>
    <row r="4" customFormat="1" ht="24" customHeight="1" spans="1:48">
      <c r="A4" s="8">
        <v>2</v>
      </c>
      <c r="B4" s="15" t="s">
        <v>51</v>
      </c>
      <c r="C4" s="14" t="s">
        <v>52</v>
      </c>
      <c r="D4" s="16">
        <v>45444</v>
      </c>
      <c r="E4" s="17" t="s">
        <v>48</v>
      </c>
      <c r="F4" s="17">
        <v>31</v>
      </c>
      <c r="G4" s="17">
        <v>0</v>
      </c>
      <c r="H4" s="18">
        <v>0</v>
      </c>
      <c r="I4" s="18">
        <v>0</v>
      </c>
      <c r="J4" s="18">
        <v>0</v>
      </c>
      <c r="K4" s="18">
        <v>8</v>
      </c>
      <c r="L4" s="18">
        <v>0</v>
      </c>
      <c r="M4" s="17">
        <v>0</v>
      </c>
      <c r="N4" s="17">
        <v>0</v>
      </c>
      <c r="O4" s="17">
        <v>0</v>
      </c>
      <c r="P4" s="17">
        <v>0</v>
      </c>
      <c r="Q4" s="45" t="s">
        <v>53</v>
      </c>
      <c r="R4" s="17" t="s">
        <v>54</v>
      </c>
      <c r="S4" s="17" t="s">
        <v>54</v>
      </c>
      <c r="T4" s="17" t="s">
        <v>54</v>
      </c>
      <c r="U4" s="17"/>
      <c r="V4" s="44">
        <f t="shared" ref="V4:V18" si="0">X4-W4</f>
        <v>0</v>
      </c>
      <c r="W4" s="44">
        <f t="shared" ref="W4:W18" si="1">SUM(Y4:AE4)</f>
        <v>3000</v>
      </c>
      <c r="X4" s="41" t="s">
        <v>55</v>
      </c>
      <c r="Y4" s="54">
        <v>1000</v>
      </c>
      <c r="Z4" s="55">
        <v>500</v>
      </c>
      <c r="AA4" s="55">
        <v>500</v>
      </c>
      <c r="AB4" s="55">
        <v>300</v>
      </c>
      <c r="AC4" s="55">
        <v>200</v>
      </c>
      <c r="AD4" s="55">
        <v>200</v>
      </c>
      <c r="AE4" s="55">
        <v>300</v>
      </c>
      <c r="AF4" s="55"/>
      <c r="AG4" s="56">
        <f t="shared" ref="AG3:AG17" si="2">L4</f>
        <v>0</v>
      </c>
      <c r="AH4" s="56" t="str">
        <f t="shared" ref="AH4:AH17" si="3">T4</f>
        <v>/</v>
      </c>
      <c r="AI4" s="55">
        <v>0</v>
      </c>
      <c r="AJ4" s="55">
        <v>0</v>
      </c>
      <c r="AK4" s="55">
        <v>0</v>
      </c>
      <c r="AL4" s="56"/>
      <c r="AM4" s="56">
        <f t="shared" ref="AM4:AM18" si="4">SUM(Y4:AL4)</f>
        <v>3000</v>
      </c>
      <c r="AN4" s="56">
        <f>I4+K4</f>
        <v>8</v>
      </c>
      <c r="AO4" s="55">
        <f t="shared" ref="AO4:AO18" si="5">G4*2</f>
        <v>0</v>
      </c>
      <c r="AP4" s="56">
        <f>X4/31*AN4</f>
        <v>774.193548387097</v>
      </c>
      <c r="AQ4" s="55">
        <v>0</v>
      </c>
      <c r="AR4" s="55">
        <v>0</v>
      </c>
      <c r="AS4" s="56">
        <f t="shared" ref="AS3:AS18" si="6">SUM(AO4:AR4)</f>
        <v>774.193548387097</v>
      </c>
      <c r="AT4" s="58">
        <f t="shared" ref="AT4:AT18" si="7">AM4-AS4</f>
        <v>2225.8064516129</v>
      </c>
      <c r="AU4" s="55"/>
      <c r="AV4" s="45" t="s">
        <v>53</v>
      </c>
    </row>
    <row r="5" customFormat="1" ht="24" customHeight="1" spans="1:48">
      <c r="A5" s="8">
        <v>3</v>
      </c>
      <c r="B5" s="15" t="s">
        <v>56</v>
      </c>
      <c r="C5" s="14" t="s">
        <v>52</v>
      </c>
      <c r="D5" s="16">
        <v>45456</v>
      </c>
      <c r="E5" s="17" t="s">
        <v>48</v>
      </c>
      <c r="F5" s="17">
        <v>31</v>
      </c>
      <c r="G5" s="17">
        <v>0</v>
      </c>
      <c r="H5" s="18">
        <v>0</v>
      </c>
      <c r="I5" s="18">
        <v>31</v>
      </c>
      <c r="J5" s="18">
        <v>0</v>
      </c>
      <c r="K5" s="18">
        <v>0</v>
      </c>
      <c r="L5" s="18">
        <v>0</v>
      </c>
      <c r="M5" s="17">
        <v>0</v>
      </c>
      <c r="N5" s="17">
        <v>0</v>
      </c>
      <c r="O5" s="17">
        <v>0</v>
      </c>
      <c r="P5" s="17">
        <v>0</v>
      </c>
      <c r="Q5" s="17" t="s">
        <v>57</v>
      </c>
      <c r="R5" s="17" t="s">
        <v>54</v>
      </c>
      <c r="S5" s="17" t="s">
        <v>54</v>
      </c>
      <c r="T5" s="17" t="s">
        <v>54</v>
      </c>
      <c r="U5" s="17"/>
      <c r="V5" s="44">
        <f t="shared" si="0"/>
        <v>0</v>
      </c>
      <c r="W5" s="44">
        <f t="shared" si="1"/>
        <v>3000</v>
      </c>
      <c r="X5" s="41" t="s">
        <v>55</v>
      </c>
      <c r="Y5" s="54">
        <v>1000</v>
      </c>
      <c r="Z5" s="55">
        <v>500</v>
      </c>
      <c r="AA5" s="55">
        <v>500</v>
      </c>
      <c r="AB5" s="55">
        <v>300</v>
      </c>
      <c r="AC5" s="55">
        <v>200</v>
      </c>
      <c r="AD5" s="55">
        <v>200</v>
      </c>
      <c r="AE5" s="55">
        <v>300</v>
      </c>
      <c r="AF5" s="55"/>
      <c r="AG5" s="56">
        <f t="shared" si="2"/>
        <v>0</v>
      </c>
      <c r="AH5" s="56" t="str">
        <f t="shared" si="3"/>
        <v>/</v>
      </c>
      <c r="AI5" s="56">
        <v>0</v>
      </c>
      <c r="AJ5" s="56">
        <v>0</v>
      </c>
      <c r="AK5" s="56">
        <v>0</v>
      </c>
      <c r="AL5" s="56"/>
      <c r="AM5" s="56">
        <f t="shared" si="4"/>
        <v>3000</v>
      </c>
      <c r="AN5" s="56">
        <f t="shared" ref="AN4:AN18" si="8">I5+K5</f>
        <v>31</v>
      </c>
      <c r="AO5" s="55">
        <f t="shared" si="5"/>
        <v>0</v>
      </c>
      <c r="AP5" s="56">
        <f t="shared" ref="AP4:AP18" si="9">X5/31*AN5</f>
        <v>3000</v>
      </c>
      <c r="AQ5" s="56">
        <v>0</v>
      </c>
      <c r="AR5" s="56">
        <v>0</v>
      </c>
      <c r="AS5" s="56">
        <f t="shared" si="6"/>
        <v>3000</v>
      </c>
      <c r="AT5" s="58">
        <f t="shared" si="7"/>
        <v>0</v>
      </c>
      <c r="AU5" s="55"/>
      <c r="AV5" s="17" t="s">
        <v>57</v>
      </c>
    </row>
    <row r="6" customFormat="1" ht="24" customHeight="1" spans="1:48">
      <c r="A6" s="8">
        <v>4</v>
      </c>
      <c r="B6" s="15" t="s">
        <v>58</v>
      </c>
      <c r="C6" s="14" t="s">
        <v>52</v>
      </c>
      <c r="D6" s="16">
        <v>45456</v>
      </c>
      <c r="E6" s="17" t="s">
        <v>48</v>
      </c>
      <c r="F6" s="17">
        <v>31</v>
      </c>
      <c r="G6" s="17">
        <v>0</v>
      </c>
      <c r="H6" s="18">
        <v>0</v>
      </c>
      <c r="I6" s="18">
        <v>0</v>
      </c>
      <c r="J6" s="18">
        <v>0</v>
      </c>
      <c r="K6" s="18">
        <v>8</v>
      </c>
      <c r="L6" s="18">
        <v>0</v>
      </c>
      <c r="M6" s="17">
        <v>0</v>
      </c>
      <c r="N6" s="17">
        <v>0</v>
      </c>
      <c r="O6" s="17">
        <v>0</v>
      </c>
      <c r="P6" s="17">
        <v>0</v>
      </c>
      <c r="Q6" s="45" t="s">
        <v>53</v>
      </c>
      <c r="R6" s="17" t="s">
        <v>54</v>
      </c>
      <c r="S6" s="17" t="s">
        <v>54</v>
      </c>
      <c r="T6" s="17" t="s">
        <v>54</v>
      </c>
      <c r="U6" s="17"/>
      <c r="V6" s="44">
        <f t="shared" si="0"/>
        <v>0</v>
      </c>
      <c r="W6" s="44">
        <f t="shared" si="1"/>
        <v>3000</v>
      </c>
      <c r="X6" s="41" t="s">
        <v>55</v>
      </c>
      <c r="Y6" s="54">
        <v>1000</v>
      </c>
      <c r="Z6" s="55">
        <v>500</v>
      </c>
      <c r="AA6" s="55">
        <v>500</v>
      </c>
      <c r="AB6" s="55">
        <v>300</v>
      </c>
      <c r="AC6" s="55">
        <v>200</v>
      </c>
      <c r="AD6" s="55">
        <v>200</v>
      </c>
      <c r="AE6" s="55">
        <v>300</v>
      </c>
      <c r="AF6" s="55"/>
      <c r="AG6" s="56">
        <f t="shared" si="2"/>
        <v>0</v>
      </c>
      <c r="AH6" s="56" t="str">
        <f t="shared" si="3"/>
        <v>/</v>
      </c>
      <c r="AI6" s="55">
        <v>0</v>
      </c>
      <c r="AJ6" s="55">
        <v>0</v>
      </c>
      <c r="AK6" s="55">
        <v>0</v>
      </c>
      <c r="AL6" s="56"/>
      <c r="AM6" s="56">
        <f t="shared" si="4"/>
        <v>3000</v>
      </c>
      <c r="AN6" s="56">
        <f t="shared" si="8"/>
        <v>8</v>
      </c>
      <c r="AO6" s="55">
        <f t="shared" si="5"/>
        <v>0</v>
      </c>
      <c r="AP6" s="56">
        <f t="shared" si="9"/>
        <v>774.193548387097</v>
      </c>
      <c r="AQ6" s="55">
        <v>0</v>
      </c>
      <c r="AR6" s="55">
        <v>0</v>
      </c>
      <c r="AS6" s="56">
        <f t="shared" si="6"/>
        <v>774.193548387097</v>
      </c>
      <c r="AT6" s="58">
        <f t="shared" si="7"/>
        <v>2225.8064516129</v>
      </c>
      <c r="AU6" s="55"/>
      <c r="AV6" s="45" t="s">
        <v>53</v>
      </c>
    </row>
    <row r="7" customFormat="1" ht="24" customHeight="1" spans="1:48">
      <c r="A7" s="8">
        <v>5</v>
      </c>
      <c r="B7" s="15" t="s">
        <v>59</v>
      </c>
      <c r="C7" s="14" t="s">
        <v>60</v>
      </c>
      <c r="D7" s="16">
        <v>45466</v>
      </c>
      <c r="E7" s="17" t="s">
        <v>48</v>
      </c>
      <c r="F7" s="17">
        <v>31</v>
      </c>
      <c r="G7" s="17">
        <v>0</v>
      </c>
      <c r="H7" s="18">
        <v>0</v>
      </c>
      <c r="I7" s="18">
        <v>0</v>
      </c>
      <c r="J7" s="18">
        <v>0</v>
      </c>
      <c r="K7" s="18">
        <v>8</v>
      </c>
      <c r="L7" s="18">
        <v>0</v>
      </c>
      <c r="M7" s="17">
        <v>0</v>
      </c>
      <c r="N7" s="17">
        <v>0</v>
      </c>
      <c r="O7" s="17">
        <v>0</v>
      </c>
      <c r="P7" s="17">
        <v>0</v>
      </c>
      <c r="Q7" s="45" t="s">
        <v>53</v>
      </c>
      <c r="R7" s="17" t="s">
        <v>54</v>
      </c>
      <c r="S7" s="17" t="s">
        <v>54</v>
      </c>
      <c r="T7" s="17" t="s">
        <v>54</v>
      </c>
      <c r="U7" s="17"/>
      <c r="V7" s="44">
        <f t="shared" si="0"/>
        <v>0</v>
      </c>
      <c r="W7" s="44">
        <f t="shared" si="1"/>
        <v>3200</v>
      </c>
      <c r="X7" s="46" t="s">
        <v>61</v>
      </c>
      <c r="Y7" s="54">
        <v>1200</v>
      </c>
      <c r="Z7" s="55">
        <v>500</v>
      </c>
      <c r="AA7" s="55">
        <v>500</v>
      </c>
      <c r="AB7" s="55">
        <v>300</v>
      </c>
      <c r="AC7" s="55">
        <v>200</v>
      </c>
      <c r="AD7" s="55">
        <v>200</v>
      </c>
      <c r="AE7" s="55">
        <v>300</v>
      </c>
      <c r="AF7" s="55"/>
      <c r="AG7" s="56">
        <f t="shared" si="2"/>
        <v>0</v>
      </c>
      <c r="AH7" s="56" t="str">
        <f t="shared" si="3"/>
        <v>/</v>
      </c>
      <c r="AI7" s="56">
        <v>0</v>
      </c>
      <c r="AJ7" s="56">
        <v>0</v>
      </c>
      <c r="AK7" s="56">
        <v>0</v>
      </c>
      <c r="AL7" s="56"/>
      <c r="AM7" s="56">
        <f t="shared" si="4"/>
        <v>3200</v>
      </c>
      <c r="AN7" s="56">
        <f t="shared" si="8"/>
        <v>8</v>
      </c>
      <c r="AO7" s="55">
        <f t="shared" si="5"/>
        <v>0</v>
      </c>
      <c r="AP7" s="56">
        <f t="shared" si="9"/>
        <v>825.806451612903</v>
      </c>
      <c r="AQ7" s="56">
        <v>0</v>
      </c>
      <c r="AR7" s="56">
        <v>0</v>
      </c>
      <c r="AS7" s="56">
        <f t="shared" si="6"/>
        <v>825.806451612903</v>
      </c>
      <c r="AT7" s="58">
        <f t="shared" si="7"/>
        <v>2374.1935483871</v>
      </c>
      <c r="AU7" s="55"/>
      <c r="AV7" s="45" t="s">
        <v>53</v>
      </c>
    </row>
    <row r="8" customFormat="1" ht="24" customHeight="1" spans="1:48">
      <c r="A8" s="8">
        <v>6</v>
      </c>
      <c r="B8" s="15" t="s">
        <v>62</v>
      </c>
      <c r="C8" s="14" t="s">
        <v>63</v>
      </c>
      <c r="D8" s="16">
        <v>45464</v>
      </c>
      <c r="E8" s="17" t="s">
        <v>48</v>
      </c>
      <c r="F8" s="17">
        <v>31</v>
      </c>
      <c r="G8" s="17">
        <v>0</v>
      </c>
      <c r="H8" s="18">
        <v>0</v>
      </c>
      <c r="I8" s="18">
        <v>0</v>
      </c>
      <c r="J8" s="18">
        <v>0</v>
      </c>
      <c r="K8" s="18">
        <v>5</v>
      </c>
      <c r="L8" s="18">
        <v>0</v>
      </c>
      <c r="M8" s="17">
        <v>0</v>
      </c>
      <c r="N8" s="17">
        <v>0</v>
      </c>
      <c r="O8" s="17">
        <v>0</v>
      </c>
      <c r="P8" s="17">
        <v>0</v>
      </c>
      <c r="Q8" s="45" t="s">
        <v>64</v>
      </c>
      <c r="R8" s="17" t="s">
        <v>54</v>
      </c>
      <c r="S8" s="17" t="s">
        <v>54</v>
      </c>
      <c r="T8" s="17" t="s">
        <v>54</v>
      </c>
      <c r="U8" s="17"/>
      <c r="V8" s="44">
        <f t="shared" si="0"/>
        <v>0</v>
      </c>
      <c r="W8" s="44">
        <f t="shared" si="1"/>
        <v>4000</v>
      </c>
      <c r="X8" s="46" t="s">
        <v>65</v>
      </c>
      <c r="Y8" s="54">
        <v>1500</v>
      </c>
      <c r="Z8" s="55">
        <v>500</v>
      </c>
      <c r="AA8" s="55">
        <v>500</v>
      </c>
      <c r="AB8" s="55">
        <v>300</v>
      </c>
      <c r="AC8" s="55">
        <v>400</v>
      </c>
      <c r="AD8" s="55">
        <v>200</v>
      </c>
      <c r="AE8" s="55">
        <v>600</v>
      </c>
      <c r="AF8" s="55"/>
      <c r="AG8" s="56">
        <f t="shared" si="2"/>
        <v>0</v>
      </c>
      <c r="AH8" s="56" t="str">
        <f t="shared" si="3"/>
        <v>/</v>
      </c>
      <c r="AI8" s="55">
        <v>0</v>
      </c>
      <c r="AJ8" s="55">
        <v>0</v>
      </c>
      <c r="AK8" s="55">
        <v>0</v>
      </c>
      <c r="AL8" s="56"/>
      <c r="AM8" s="56">
        <f t="shared" si="4"/>
        <v>4000</v>
      </c>
      <c r="AN8" s="56">
        <f t="shared" si="8"/>
        <v>5</v>
      </c>
      <c r="AO8" s="55">
        <f t="shared" si="5"/>
        <v>0</v>
      </c>
      <c r="AP8" s="56">
        <f t="shared" si="9"/>
        <v>645.161290322581</v>
      </c>
      <c r="AQ8" s="55">
        <v>0</v>
      </c>
      <c r="AR8" s="55">
        <v>0</v>
      </c>
      <c r="AS8" s="56">
        <f t="shared" si="6"/>
        <v>645.161290322581</v>
      </c>
      <c r="AT8" s="58">
        <f t="shared" si="7"/>
        <v>3354.83870967742</v>
      </c>
      <c r="AU8" s="55"/>
      <c r="AV8" s="45" t="s">
        <v>64</v>
      </c>
    </row>
    <row r="9" customFormat="1" ht="24" customHeight="1" spans="1:48">
      <c r="A9" s="8">
        <v>7</v>
      </c>
      <c r="B9" s="15" t="s">
        <v>66</v>
      </c>
      <c r="C9" s="14" t="s">
        <v>52</v>
      </c>
      <c r="D9" s="16">
        <v>45464</v>
      </c>
      <c r="E9" s="17" t="s">
        <v>48</v>
      </c>
      <c r="F9" s="17">
        <v>31</v>
      </c>
      <c r="G9" s="17">
        <v>0</v>
      </c>
      <c r="H9" s="18">
        <v>0</v>
      </c>
      <c r="I9" s="18">
        <v>0</v>
      </c>
      <c r="J9" s="18">
        <v>0</v>
      </c>
      <c r="K9" s="18">
        <v>8</v>
      </c>
      <c r="L9" s="18">
        <v>0</v>
      </c>
      <c r="M9" s="17">
        <v>0</v>
      </c>
      <c r="N9" s="17">
        <v>0</v>
      </c>
      <c r="O9" s="17">
        <v>0</v>
      </c>
      <c r="P9" s="17">
        <v>0</v>
      </c>
      <c r="Q9" s="45" t="s">
        <v>53</v>
      </c>
      <c r="R9" s="17" t="s">
        <v>54</v>
      </c>
      <c r="S9" s="17" t="s">
        <v>54</v>
      </c>
      <c r="T9" s="17" t="s">
        <v>54</v>
      </c>
      <c r="U9" s="17"/>
      <c r="V9" s="44">
        <f t="shared" si="0"/>
        <v>0</v>
      </c>
      <c r="W9" s="44">
        <f t="shared" si="1"/>
        <v>3000</v>
      </c>
      <c r="X9" s="41" t="s">
        <v>55</v>
      </c>
      <c r="Y9" s="54">
        <v>1000</v>
      </c>
      <c r="Z9" s="55">
        <v>500</v>
      </c>
      <c r="AA9" s="55">
        <v>500</v>
      </c>
      <c r="AB9" s="55">
        <v>300</v>
      </c>
      <c r="AC9" s="55">
        <v>200</v>
      </c>
      <c r="AD9" s="55">
        <v>200</v>
      </c>
      <c r="AE9" s="55">
        <v>300</v>
      </c>
      <c r="AF9" s="55"/>
      <c r="AG9" s="56">
        <f t="shared" si="2"/>
        <v>0</v>
      </c>
      <c r="AH9" s="56" t="str">
        <f t="shared" si="3"/>
        <v>/</v>
      </c>
      <c r="AI9" s="55">
        <v>0</v>
      </c>
      <c r="AJ9" s="55">
        <v>0</v>
      </c>
      <c r="AK9" s="55">
        <v>0</v>
      </c>
      <c r="AL9" s="56"/>
      <c r="AM9" s="56">
        <f t="shared" si="4"/>
        <v>3000</v>
      </c>
      <c r="AN9" s="56">
        <f t="shared" si="8"/>
        <v>8</v>
      </c>
      <c r="AO9" s="55">
        <f t="shared" si="5"/>
        <v>0</v>
      </c>
      <c r="AP9" s="56">
        <f t="shared" si="9"/>
        <v>774.193548387097</v>
      </c>
      <c r="AQ9" s="55">
        <v>0</v>
      </c>
      <c r="AR9" s="55">
        <v>0</v>
      </c>
      <c r="AS9" s="56">
        <f t="shared" si="6"/>
        <v>774.193548387097</v>
      </c>
      <c r="AT9" s="58">
        <f t="shared" si="7"/>
        <v>2225.8064516129</v>
      </c>
      <c r="AU9" s="55"/>
      <c r="AV9" s="45" t="s">
        <v>53</v>
      </c>
    </row>
    <row r="10" customFormat="1" ht="24" customHeight="1" spans="1:48">
      <c r="A10" s="8">
        <v>8</v>
      </c>
      <c r="B10" s="15" t="s">
        <v>67</v>
      </c>
      <c r="C10" s="14" t="s">
        <v>52</v>
      </c>
      <c r="D10" s="16">
        <v>45463</v>
      </c>
      <c r="E10" s="17" t="s">
        <v>48</v>
      </c>
      <c r="F10" s="17">
        <v>31</v>
      </c>
      <c r="G10" s="17">
        <v>0</v>
      </c>
      <c r="H10" s="18">
        <v>0</v>
      </c>
      <c r="I10" s="18">
        <v>0</v>
      </c>
      <c r="J10" s="18">
        <v>0</v>
      </c>
      <c r="K10" s="18">
        <v>8</v>
      </c>
      <c r="L10" s="18">
        <v>0</v>
      </c>
      <c r="M10" s="17">
        <v>0</v>
      </c>
      <c r="N10" s="17">
        <v>0</v>
      </c>
      <c r="O10" s="17">
        <v>0</v>
      </c>
      <c r="P10" s="17">
        <v>0</v>
      </c>
      <c r="Q10" s="45" t="s">
        <v>53</v>
      </c>
      <c r="R10" s="17" t="s">
        <v>54</v>
      </c>
      <c r="S10" s="17" t="s">
        <v>54</v>
      </c>
      <c r="T10" s="17" t="s">
        <v>54</v>
      </c>
      <c r="U10" s="17"/>
      <c r="V10" s="44">
        <f t="shared" si="0"/>
        <v>0</v>
      </c>
      <c r="W10" s="44">
        <f t="shared" si="1"/>
        <v>2800</v>
      </c>
      <c r="X10" s="41">
        <v>2800</v>
      </c>
      <c r="Y10" s="54">
        <v>800</v>
      </c>
      <c r="Z10" s="55">
        <v>500</v>
      </c>
      <c r="AA10" s="55">
        <v>500</v>
      </c>
      <c r="AB10" s="55">
        <v>300</v>
      </c>
      <c r="AC10" s="55">
        <v>200</v>
      </c>
      <c r="AD10" s="55">
        <v>200</v>
      </c>
      <c r="AE10" s="55">
        <v>300</v>
      </c>
      <c r="AF10" s="55"/>
      <c r="AG10" s="56">
        <f t="shared" si="2"/>
        <v>0</v>
      </c>
      <c r="AH10" s="56" t="str">
        <f t="shared" si="3"/>
        <v>/</v>
      </c>
      <c r="AI10" s="56">
        <v>0</v>
      </c>
      <c r="AJ10" s="56">
        <v>0</v>
      </c>
      <c r="AK10" s="56">
        <v>0</v>
      </c>
      <c r="AL10" s="56"/>
      <c r="AM10" s="56">
        <f t="shared" si="4"/>
        <v>2800</v>
      </c>
      <c r="AN10" s="56">
        <f t="shared" si="8"/>
        <v>8</v>
      </c>
      <c r="AO10" s="55">
        <f t="shared" si="5"/>
        <v>0</v>
      </c>
      <c r="AP10" s="56">
        <f t="shared" si="9"/>
        <v>722.58064516129</v>
      </c>
      <c r="AQ10" s="56">
        <v>0</v>
      </c>
      <c r="AR10" s="56">
        <v>0</v>
      </c>
      <c r="AS10" s="56">
        <f t="shared" si="6"/>
        <v>722.58064516129</v>
      </c>
      <c r="AT10" s="58">
        <f t="shared" si="7"/>
        <v>2077.41935483871</v>
      </c>
      <c r="AU10" s="55"/>
      <c r="AV10" s="45" t="s">
        <v>53</v>
      </c>
    </row>
    <row r="11" customFormat="1" ht="24" customHeight="1" spans="1:48">
      <c r="A11" s="8">
        <v>9</v>
      </c>
      <c r="B11" s="15" t="s">
        <v>68</v>
      </c>
      <c r="C11" s="14" t="s">
        <v>52</v>
      </c>
      <c r="D11" s="16">
        <v>45466</v>
      </c>
      <c r="E11" s="17" t="s">
        <v>48</v>
      </c>
      <c r="F11" s="17">
        <v>31</v>
      </c>
      <c r="G11" s="17">
        <v>0</v>
      </c>
      <c r="H11" s="18">
        <v>0</v>
      </c>
      <c r="I11" s="18">
        <v>0</v>
      </c>
      <c r="J11" s="18">
        <v>0</v>
      </c>
      <c r="K11" s="18">
        <v>8</v>
      </c>
      <c r="L11" s="18">
        <v>0</v>
      </c>
      <c r="M11" s="17">
        <v>0</v>
      </c>
      <c r="N11" s="17">
        <v>0</v>
      </c>
      <c r="O11" s="17">
        <v>0</v>
      </c>
      <c r="P11" s="17">
        <v>0</v>
      </c>
      <c r="Q11" s="45" t="s">
        <v>53</v>
      </c>
      <c r="R11" s="17" t="s">
        <v>54</v>
      </c>
      <c r="S11" s="17" t="s">
        <v>54</v>
      </c>
      <c r="T11" s="17" t="s">
        <v>54</v>
      </c>
      <c r="U11" s="17"/>
      <c r="V11" s="44">
        <f t="shared" si="0"/>
        <v>0</v>
      </c>
      <c r="W11" s="44">
        <f t="shared" si="1"/>
        <v>2800</v>
      </c>
      <c r="X11" s="41">
        <v>2800</v>
      </c>
      <c r="Y11" s="54">
        <v>800</v>
      </c>
      <c r="Z11" s="55">
        <v>500</v>
      </c>
      <c r="AA11" s="55">
        <v>500</v>
      </c>
      <c r="AB11" s="55">
        <v>300</v>
      </c>
      <c r="AC11" s="55">
        <v>200</v>
      </c>
      <c r="AD11" s="55">
        <v>200</v>
      </c>
      <c r="AE11" s="55">
        <v>300</v>
      </c>
      <c r="AF11" s="55"/>
      <c r="AG11" s="56">
        <f t="shared" si="2"/>
        <v>0</v>
      </c>
      <c r="AH11" s="56" t="str">
        <f t="shared" si="3"/>
        <v>/</v>
      </c>
      <c r="AI11" s="56">
        <v>0</v>
      </c>
      <c r="AJ11" s="56">
        <v>0</v>
      </c>
      <c r="AK11" s="56">
        <v>0</v>
      </c>
      <c r="AL11" s="56"/>
      <c r="AM11" s="56">
        <f t="shared" si="4"/>
        <v>2800</v>
      </c>
      <c r="AN11" s="56">
        <f t="shared" si="8"/>
        <v>8</v>
      </c>
      <c r="AO11" s="55">
        <f t="shared" si="5"/>
        <v>0</v>
      </c>
      <c r="AP11" s="56">
        <f t="shared" si="9"/>
        <v>722.58064516129</v>
      </c>
      <c r="AQ11" s="56">
        <v>0</v>
      </c>
      <c r="AR11" s="56">
        <v>0</v>
      </c>
      <c r="AS11" s="56">
        <f t="shared" si="6"/>
        <v>722.58064516129</v>
      </c>
      <c r="AT11" s="58">
        <f t="shared" si="7"/>
        <v>2077.41935483871</v>
      </c>
      <c r="AU11" s="55"/>
      <c r="AV11" s="45" t="s">
        <v>53</v>
      </c>
    </row>
    <row r="12" customFormat="1" ht="24" customHeight="1" spans="1:48">
      <c r="A12" s="8">
        <v>10</v>
      </c>
      <c r="B12" s="15" t="s">
        <v>69</v>
      </c>
      <c r="C12" s="14" t="s">
        <v>60</v>
      </c>
      <c r="D12" s="16">
        <v>45467</v>
      </c>
      <c r="E12" s="17" t="s">
        <v>48</v>
      </c>
      <c r="F12" s="17">
        <v>31</v>
      </c>
      <c r="G12" s="17">
        <v>0</v>
      </c>
      <c r="H12" s="18">
        <v>0</v>
      </c>
      <c r="I12" s="18">
        <v>0</v>
      </c>
      <c r="J12" s="18">
        <v>0</v>
      </c>
      <c r="K12" s="18">
        <v>8</v>
      </c>
      <c r="L12" s="18">
        <v>0</v>
      </c>
      <c r="M12" s="17">
        <v>0</v>
      </c>
      <c r="N12" s="17">
        <v>0</v>
      </c>
      <c r="O12" s="17">
        <v>0</v>
      </c>
      <c r="P12" s="17">
        <v>0</v>
      </c>
      <c r="Q12" s="45" t="s">
        <v>53</v>
      </c>
      <c r="R12" s="17" t="s">
        <v>54</v>
      </c>
      <c r="S12" s="17" t="s">
        <v>54</v>
      </c>
      <c r="T12" s="17" t="s">
        <v>54</v>
      </c>
      <c r="U12" s="17"/>
      <c r="V12" s="44">
        <f t="shared" si="0"/>
        <v>0</v>
      </c>
      <c r="W12" s="44">
        <f t="shared" si="1"/>
        <v>3200</v>
      </c>
      <c r="X12" s="46" t="s">
        <v>61</v>
      </c>
      <c r="Y12" s="54">
        <v>1200</v>
      </c>
      <c r="Z12" s="55">
        <v>500</v>
      </c>
      <c r="AA12" s="55">
        <v>500</v>
      </c>
      <c r="AB12" s="55">
        <v>300</v>
      </c>
      <c r="AC12" s="55">
        <v>200</v>
      </c>
      <c r="AD12" s="55">
        <v>200</v>
      </c>
      <c r="AE12" s="55">
        <v>300</v>
      </c>
      <c r="AF12" s="55"/>
      <c r="AG12" s="56">
        <f t="shared" si="2"/>
        <v>0</v>
      </c>
      <c r="AH12" s="56" t="str">
        <f t="shared" si="3"/>
        <v>/</v>
      </c>
      <c r="AI12" s="55">
        <v>0</v>
      </c>
      <c r="AJ12" s="55">
        <v>0</v>
      </c>
      <c r="AK12" s="55">
        <v>0</v>
      </c>
      <c r="AL12" s="56"/>
      <c r="AM12" s="56">
        <f t="shared" si="4"/>
        <v>3200</v>
      </c>
      <c r="AN12" s="56">
        <f t="shared" si="8"/>
        <v>8</v>
      </c>
      <c r="AO12" s="55">
        <f t="shared" si="5"/>
        <v>0</v>
      </c>
      <c r="AP12" s="56">
        <f t="shared" si="9"/>
        <v>825.806451612903</v>
      </c>
      <c r="AQ12" s="55">
        <v>0</v>
      </c>
      <c r="AR12" s="55">
        <v>0</v>
      </c>
      <c r="AS12" s="56">
        <f t="shared" si="6"/>
        <v>825.806451612903</v>
      </c>
      <c r="AT12" s="58">
        <f t="shared" si="7"/>
        <v>2374.1935483871</v>
      </c>
      <c r="AU12" s="55"/>
      <c r="AV12" s="45" t="s">
        <v>53</v>
      </c>
    </row>
    <row r="13" customFormat="1" ht="24" customHeight="1" spans="1:48">
      <c r="A13" s="8">
        <v>11</v>
      </c>
      <c r="B13" s="15" t="s">
        <v>70</v>
      </c>
      <c r="C13" s="14" t="s">
        <v>71</v>
      </c>
      <c r="D13" s="16">
        <v>45470</v>
      </c>
      <c r="E13" s="17" t="s">
        <v>48</v>
      </c>
      <c r="F13" s="17">
        <v>31</v>
      </c>
      <c r="G13" s="17">
        <v>0</v>
      </c>
      <c r="H13" s="18">
        <v>0</v>
      </c>
      <c r="I13" s="18">
        <v>0</v>
      </c>
      <c r="J13" s="18">
        <v>0</v>
      </c>
      <c r="K13" s="18">
        <v>16</v>
      </c>
      <c r="L13" s="18">
        <v>0</v>
      </c>
      <c r="M13" s="17">
        <v>0</v>
      </c>
      <c r="N13" s="17">
        <v>0</v>
      </c>
      <c r="O13" s="17">
        <v>0</v>
      </c>
      <c r="P13" s="17">
        <v>0</v>
      </c>
      <c r="Q13" s="45" t="s">
        <v>72</v>
      </c>
      <c r="R13" s="17" t="s">
        <v>54</v>
      </c>
      <c r="S13" s="17" t="s">
        <v>54</v>
      </c>
      <c r="T13" s="17" t="s">
        <v>54</v>
      </c>
      <c r="U13" s="17"/>
      <c r="V13" s="44">
        <f t="shared" si="0"/>
        <v>0</v>
      </c>
      <c r="W13" s="44">
        <f t="shared" si="1"/>
        <v>3200</v>
      </c>
      <c r="X13" s="46" t="s">
        <v>61</v>
      </c>
      <c r="Y13" s="54">
        <v>1200</v>
      </c>
      <c r="Z13" s="55">
        <v>500</v>
      </c>
      <c r="AA13" s="55">
        <v>500</v>
      </c>
      <c r="AB13" s="55">
        <v>300</v>
      </c>
      <c r="AC13" s="55">
        <v>200</v>
      </c>
      <c r="AD13" s="55">
        <v>200</v>
      </c>
      <c r="AE13" s="55">
        <v>300</v>
      </c>
      <c r="AF13" s="55"/>
      <c r="AG13" s="56">
        <f t="shared" si="2"/>
        <v>0</v>
      </c>
      <c r="AH13" s="56" t="str">
        <f t="shared" si="3"/>
        <v>/</v>
      </c>
      <c r="AI13" s="55">
        <v>0</v>
      </c>
      <c r="AJ13" s="55">
        <v>0</v>
      </c>
      <c r="AK13" s="55">
        <v>0</v>
      </c>
      <c r="AL13" s="56"/>
      <c r="AM13" s="56">
        <f t="shared" si="4"/>
        <v>3200</v>
      </c>
      <c r="AN13" s="56">
        <f t="shared" si="8"/>
        <v>16</v>
      </c>
      <c r="AO13" s="55">
        <f t="shared" si="5"/>
        <v>0</v>
      </c>
      <c r="AP13" s="56">
        <f t="shared" si="9"/>
        <v>1651.61290322581</v>
      </c>
      <c r="AQ13" s="55">
        <v>0</v>
      </c>
      <c r="AR13" s="55">
        <v>0</v>
      </c>
      <c r="AS13" s="56">
        <f t="shared" si="6"/>
        <v>1651.61290322581</v>
      </c>
      <c r="AT13" s="58">
        <f t="shared" si="7"/>
        <v>1548.38709677419</v>
      </c>
      <c r="AU13" s="55"/>
      <c r="AV13" s="45" t="s">
        <v>72</v>
      </c>
    </row>
    <row r="14" customFormat="1" ht="24" customHeight="1" spans="1:48">
      <c r="A14" s="8">
        <v>12</v>
      </c>
      <c r="B14" s="15" t="s">
        <v>73</v>
      </c>
      <c r="C14" s="14" t="s">
        <v>52</v>
      </c>
      <c r="D14" s="16">
        <v>45465</v>
      </c>
      <c r="E14" s="17" t="s">
        <v>48</v>
      </c>
      <c r="F14" s="17">
        <v>31</v>
      </c>
      <c r="G14" s="17">
        <v>0</v>
      </c>
      <c r="H14" s="18">
        <v>0</v>
      </c>
      <c r="I14" s="18">
        <v>0</v>
      </c>
      <c r="J14" s="18">
        <v>0</v>
      </c>
      <c r="K14" s="18">
        <v>8</v>
      </c>
      <c r="L14" s="18">
        <v>0</v>
      </c>
      <c r="M14" s="17">
        <v>0</v>
      </c>
      <c r="N14" s="17">
        <v>0</v>
      </c>
      <c r="O14" s="17">
        <v>0</v>
      </c>
      <c r="P14" s="17">
        <v>0</v>
      </c>
      <c r="Q14" s="45" t="s">
        <v>53</v>
      </c>
      <c r="R14" s="17" t="s">
        <v>54</v>
      </c>
      <c r="S14" s="17" t="s">
        <v>54</v>
      </c>
      <c r="T14" s="17" t="s">
        <v>54</v>
      </c>
      <c r="U14" s="17"/>
      <c r="V14" s="44">
        <f t="shared" si="0"/>
        <v>0</v>
      </c>
      <c r="W14" s="44">
        <f t="shared" si="1"/>
        <v>3000</v>
      </c>
      <c r="X14" s="41" t="s">
        <v>55</v>
      </c>
      <c r="Y14" s="54">
        <v>1000</v>
      </c>
      <c r="Z14" s="55">
        <v>500</v>
      </c>
      <c r="AA14" s="55">
        <v>500</v>
      </c>
      <c r="AB14" s="55">
        <v>300</v>
      </c>
      <c r="AC14" s="55">
        <v>200</v>
      </c>
      <c r="AD14" s="55">
        <v>200</v>
      </c>
      <c r="AE14" s="55">
        <v>300</v>
      </c>
      <c r="AF14" s="55"/>
      <c r="AG14" s="56">
        <f t="shared" si="2"/>
        <v>0</v>
      </c>
      <c r="AH14" s="56" t="str">
        <f t="shared" si="3"/>
        <v>/</v>
      </c>
      <c r="AI14" s="55">
        <v>0</v>
      </c>
      <c r="AJ14" s="55">
        <v>0</v>
      </c>
      <c r="AK14" s="55">
        <v>0</v>
      </c>
      <c r="AL14" s="56"/>
      <c r="AM14" s="56">
        <f t="shared" si="4"/>
        <v>3000</v>
      </c>
      <c r="AN14" s="56">
        <f t="shared" si="8"/>
        <v>8</v>
      </c>
      <c r="AO14" s="55">
        <f t="shared" si="5"/>
        <v>0</v>
      </c>
      <c r="AP14" s="56">
        <f t="shared" si="9"/>
        <v>774.193548387097</v>
      </c>
      <c r="AQ14" s="55">
        <v>0</v>
      </c>
      <c r="AR14" s="55">
        <v>0</v>
      </c>
      <c r="AS14" s="56">
        <f t="shared" si="6"/>
        <v>774.193548387097</v>
      </c>
      <c r="AT14" s="58">
        <f t="shared" si="7"/>
        <v>2225.8064516129</v>
      </c>
      <c r="AU14" s="55"/>
      <c r="AV14" s="45" t="s">
        <v>53</v>
      </c>
    </row>
    <row r="15" customFormat="1" ht="24" customHeight="1" spans="1:48">
      <c r="A15" s="8">
        <v>13</v>
      </c>
      <c r="B15" s="19" t="s">
        <v>74</v>
      </c>
      <c r="C15" s="20" t="s">
        <v>52</v>
      </c>
      <c r="D15" s="21">
        <v>45722</v>
      </c>
      <c r="E15" s="22" t="s">
        <v>75</v>
      </c>
      <c r="F15" s="17">
        <v>26</v>
      </c>
      <c r="G15" s="17">
        <v>0</v>
      </c>
      <c r="H15" s="18">
        <v>0</v>
      </c>
      <c r="I15" s="18">
        <v>0</v>
      </c>
      <c r="J15" s="18">
        <v>0</v>
      </c>
      <c r="K15" s="18">
        <v>3</v>
      </c>
      <c r="L15" s="18">
        <v>0</v>
      </c>
      <c r="M15" s="17">
        <v>0</v>
      </c>
      <c r="N15" s="17">
        <v>0</v>
      </c>
      <c r="O15" s="17">
        <v>0</v>
      </c>
      <c r="P15" s="17">
        <v>0</v>
      </c>
      <c r="Q15" s="45" t="s">
        <v>76</v>
      </c>
      <c r="R15" s="17" t="s">
        <v>54</v>
      </c>
      <c r="S15" s="17" t="s">
        <v>54</v>
      </c>
      <c r="T15" s="17" t="s">
        <v>54</v>
      </c>
      <c r="U15" s="47"/>
      <c r="V15" s="44">
        <f t="shared" si="0"/>
        <v>483.870967741935</v>
      </c>
      <c r="W15" s="44">
        <f t="shared" si="1"/>
        <v>2516.12903225806</v>
      </c>
      <c r="X15" s="41" t="s">
        <v>55</v>
      </c>
      <c r="Y15" s="54">
        <f>X15/31*F15</f>
        <v>2516.12903225806</v>
      </c>
      <c r="Z15" s="55"/>
      <c r="AA15" s="55"/>
      <c r="AB15" s="55"/>
      <c r="AC15" s="55"/>
      <c r="AD15" s="55"/>
      <c r="AE15" s="55"/>
      <c r="AF15" s="55"/>
      <c r="AG15" s="56">
        <f t="shared" si="2"/>
        <v>0</v>
      </c>
      <c r="AH15" s="56" t="str">
        <f t="shared" si="3"/>
        <v>/</v>
      </c>
      <c r="AI15" s="55">
        <v>0</v>
      </c>
      <c r="AJ15" s="55">
        <v>0</v>
      </c>
      <c r="AK15" s="55">
        <v>0</v>
      </c>
      <c r="AL15" s="56"/>
      <c r="AM15" s="56">
        <f t="shared" si="4"/>
        <v>2516.12903225806</v>
      </c>
      <c r="AN15" s="56">
        <f t="shared" si="8"/>
        <v>3</v>
      </c>
      <c r="AO15" s="55">
        <f t="shared" si="5"/>
        <v>0</v>
      </c>
      <c r="AP15" s="56">
        <f t="shared" si="9"/>
        <v>290.322580645161</v>
      </c>
      <c r="AQ15" s="55">
        <v>0</v>
      </c>
      <c r="AR15" s="55">
        <v>0</v>
      </c>
      <c r="AS15" s="56">
        <f t="shared" si="6"/>
        <v>290.322580645161</v>
      </c>
      <c r="AT15" s="58">
        <f t="shared" si="7"/>
        <v>2225.8064516129</v>
      </c>
      <c r="AU15" s="55"/>
      <c r="AV15" s="45" t="s">
        <v>76</v>
      </c>
    </row>
    <row r="16" customFormat="1" ht="24" customHeight="1" spans="1:48">
      <c r="A16" s="8">
        <v>14</v>
      </c>
      <c r="B16" s="23" t="s">
        <v>77</v>
      </c>
      <c r="C16" s="14" t="s">
        <v>52</v>
      </c>
      <c r="D16" s="24">
        <v>45742</v>
      </c>
      <c r="E16" s="22" t="s">
        <v>75</v>
      </c>
      <c r="F16" s="17">
        <v>6</v>
      </c>
      <c r="G16" s="17">
        <v>0</v>
      </c>
      <c r="H16" s="18">
        <v>0</v>
      </c>
      <c r="I16" s="18">
        <v>0</v>
      </c>
      <c r="J16" s="18">
        <v>0</v>
      </c>
      <c r="K16" s="18">
        <v>0</v>
      </c>
      <c r="L16" s="18">
        <v>0</v>
      </c>
      <c r="M16" s="17">
        <v>0</v>
      </c>
      <c r="N16" s="17">
        <v>0</v>
      </c>
      <c r="O16" s="17">
        <v>0</v>
      </c>
      <c r="P16" s="17">
        <v>0</v>
      </c>
      <c r="Q16" s="17" t="s">
        <v>78</v>
      </c>
      <c r="R16" s="17" t="s">
        <v>54</v>
      </c>
      <c r="S16" s="17" t="s">
        <v>54</v>
      </c>
      <c r="T16" s="17" t="s">
        <v>54</v>
      </c>
      <c r="U16" s="47"/>
      <c r="V16" s="44">
        <f t="shared" si="0"/>
        <v>2419.35483870968</v>
      </c>
      <c r="W16" s="44">
        <f t="shared" si="1"/>
        <v>580.645161290323</v>
      </c>
      <c r="X16" s="41">
        <v>3000</v>
      </c>
      <c r="Y16" s="54">
        <f>X16/31*F16</f>
        <v>580.645161290323</v>
      </c>
      <c r="Z16" s="55"/>
      <c r="AA16" s="55"/>
      <c r="AB16" s="55"/>
      <c r="AC16" s="55"/>
      <c r="AD16" s="55"/>
      <c r="AE16" s="55"/>
      <c r="AF16" s="55"/>
      <c r="AG16" s="56">
        <f t="shared" si="2"/>
        <v>0</v>
      </c>
      <c r="AH16" s="56" t="str">
        <f t="shared" si="3"/>
        <v>/</v>
      </c>
      <c r="AI16" s="55">
        <v>0</v>
      </c>
      <c r="AJ16" s="55">
        <v>0</v>
      </c>
      <c r="AK16" s="55">
        <v>0</v>
      </c>
      <c r="AL16" s="56"/>
      <c r="AM16" s="56">
        <f t="shared" si="4"/>
        <v>580.645161290323</v>
      </c>
      <c r="AN16" s="56">
        <f t="shared" si="8"/>
        <v>0</v>
      </c>
      <c r="AO16" s="55">
        <f t="shared" si="5"/>
        <v>0</v>
      </c>
      <c r="AP16" s="56">
        <f t="shared" si="9"/>
        <v>0</v>
      </c>
      <c r="AQ16" s="55">
        <v>0</v>
      </c>
      <c r="AR16" s="55">
        <v>0</v>
      </c>
      <c r="AS16" s="56">
        <f t="shared" si="6"/>
        <v>0</v>
      </c>
      <c r="AT16" s="58">
        <f t="shared" si="7"/>
        <v>580.645161290323</v>
      </c>
      <c r="AU16" s="55"/>
      <c r="AV16" s="17" t="s">
        <v>78</v>
      </c>
    </row>
    <row r="17" customFormat="1" ht="24" customHeight="1" spans="1:48">
      <c r="A17" s="8">
        <v>15</v>
      </c>
      <c r="B17" s="25" t="s">
        <v>79</v>
      </c>
      <c r="C17" s="26" t="s">
        <v>52</v>
      </c>
      <c r="D17" s="27">
        <v>45723</v>
      </c>
      <c r="E17" s="28" t="s">
        <v>80</v>
      </c>
      <c r="F17" s="29">
        <v>13</v>
      </c>
      <c r="G17" s="17">
        <v>0</v>
      </c>
      <c r="H17" s="18">
        <v>0</v>
      </c>
      <c r="I17" s="18">
        <v>0</v>
      </c>
      <c r="J17" s="18">
        <v>0</v>
      </c>
      <c r="K17" s="18">
        <v>0</v>
      </c>
      <c r="L17" s="18">
        <v>0</v>
      </c>
      <c r="M17" s="17">
        <v>0</v>
      </c>
      <c r="N17" s="17">
        <v>0</v>
      </c>
      <c r="O17" s="17">
        <v>0</v>
      </c>
      <c r="P17" s="17">
        <v>0</v>
      </c>
      <c r="Q17" s="48" t="s">
        <v>81</v>
      </c>
      <c r="R17" s="17" t="s">
        <v>54</v>
      </c>
      <c r="S17" s="17" t="s">
        <v>54</v>
      </c>
      <c r="T17" s="17" t="s">
        <v>54</v>
      </c>
      <c r="U17" s="29" t="s">
        <v>82</v>
      </c>
      <c r="V17" s="44">
        <f t="shared" si="0"/>
        <v>1741.93548387097</v>
      </c>
      <c r="W17" s="44">
        <f t="shared" si="1"/>
        <v>1258.06451612903</v>
      </c>
      <c r="X17" s="41" t="s">
        <v>55</v>
      </c>
      <c r="Y17" s="54">
        <f>X17/31*F17</f>
        <v>1258.06451612903</v>
      </c>
      <c r="Z17" s="55"/>
      <c r="AA17" s="55"/>
      <c r="AB17" s="55"/>
      <c r="AC17" s="55"/>
      <c r="AD17" s="55"/>
      <c r="AE17" s="55"/>
      <c r="AF17" s="55"/>
      <c r="AG17" s="56"/>
      <c r="AH17" s="56"/>
      <c r="AI17" s="55">
        <v>0</v>
      </c>
      <c r="AJ17" s="55">
        <v>0</v>
      </c>
      <c r="AK17" s="55">
        <v>0</v>
      </c>
      <c r="AL17" s="56"/>
      <c r="AM17" s="56">
        <f t="shared" si="4"/>
        <v>1258.06451612903</v>
      </c>
      <c r="AN17" s="56">
        <f t="shared" si="8"/>
        <v>0</v>
      </c>
      <c r="AO17" s="55">
        <f t="shared" si="5"/>
        <v>0</v>
      </c>
      <c r="AP17" s="56">
        <f t="shared" si="9"/>
        <v>0</v>
      </c>
      <c r="AQ17" s="55"/>
      <c r="AR17" s="55"/>
      <c r="AS17" s="56">
        <f t="shared" si="6"/>
        <v>0</v>
      </c>
      <c r="AT17" s="58">
        <f t="shared" si="7"/>
        <v>1258.06451612903</v>
      </c>
      <c r="AU17" s="55"/>
      <c r="AV17" s="48" t="s">
        <v>81</v>
      </c>
    </row>
    <row r="18" customFormat="1" ht="24" customHeight="1" spans="1:48">
      <c r="A18" s="8">
        <v>16</v>
      </c>
      <c r="B18" s="30" t="s">
        <v>83</v>
      </c>
      <c r="C18" s="26" t="s">
        <v>60</v>
      </c>
      <c r="D18" s="27">
        <v>45731</v>
      </c>
      <c r="E18" s="31" t="s">
        <v>75</v>
      </c>
      <c r="F18" s="29">
        <v>17</v>
      </c>
      <c r="G18" s="29"/>
      <c r="H18" s="32">
        <v>0</v>
      </c>
      <c r="I18" s="32">
        <v>0</v>
      </c>
      <c r="J18" s="32">
        <v>0</v>
      </c>
      <c r="K18" s="32">
        <v>2</v>
      </c>
      <c r="L18" s="32">
        <v>0</v>
      </c>
      <c r="M18" s="29">
        <v>0</v>
      </c>
      <c r="N18" s="29">
        <v>0</v>
      </c>
      <c r="O18" s="29">
        <v>0</v>
      </c>
      <c r="P18" s="29">
        <v>0</v>
      </c>
      <c r="Q18" s="45" t="s">
        <v>84</v>
      </c>
      <c r="R18" s="29" t="s">
        <v>54</v>
      </c>
      <c r="S18" s="29" t="s">
        <v>54</v>
      </c>
      <c r="T18" s="29" t="s">
        <v>54</v>
      </c>
      <c r="U18" s="29"/>
      <c r="V18" s="44">
        <f t="shared" si="0"/>
        <v>1445.16129032258</v>
      </c>
      <c r="W18" s="44">
        <f t="shared" si="1"/>
        <v>1754.83870967742</v>
      </c>
      <c r="X18" s="41" t="s">
        <v>61</v>
      </c>
      <c r="Y18" s="54">
        <f>X18/31*F18</f>
        <v>1754.83870967742</v>
      </c>
      <c r="Z18" s="55"/>
      <c r="AA18" s="55"/>
      <c r="AB18" s="55"/>
      <c r="AC18" s="55"/>
      <c r="AD18" s="55"/>
      <c r="AE18" s="55"/>
      <c r="AF18" s="55"/>
      <c r="AG18" s="56">
        <f>L18</f>
        <v>0</v>
      </c>
      <c r="AH18" s="56" t="str">
        <f>T18</f>
        <v>/</v>
      </c>
      <c r="AI18" s="55">
        <v>0</v>
      </c>
      <c r="AJ18" s="55">
        <v>0</v>
      </c>
      <c r="AK18" s="55">
        <v>0</v>
      </c>
      <c r="AL18" s="56"/>
      <c r="AM18" s="56">
        <f t="shared" si="4"/>
        <v>1754.83870967742</v>
      </c>
      <c r="AN18" s="56">
        <f t="shared" si="8"/>
        <v>2</v>
      </c>
      <c r="AO18" s="55">
        <f t="shared" si="5"/>
        <v>0</v>
      </c>
      <c r="AP18" s="56">
        <f t="shared" si="9"/>
        <v>206.451612903226</v>
      </c>
      <c r="AQ18" s="55">
        <v>0</v>
      </c>
      <c r="AR18" s="55">
        <v>0</v>
      </c>
      <c r="AS18" s="56">
        <f t="shared" si="6"/>
        <v>206.451612903226</v>
      </c>
      <c r="AT18" s="58">
        <f t="shared" si="7"/>
        <v>1548.38709677419</v>
      </c>
      <c r="AU18" s="55"/>
      <c r="AV18" s="45" t="s">
        <v>84</v>
      </c>
    </row>
    <row r="19" customFormat="1" ht="35" customHeight="1" spans="1:48">
      <c r="A19" s="33" t="s">
        <v>85</v>
      </c>
      <c r="B19" s="34"/>
      <c r="C19" s="35"/>
      <c r="D19" s="36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49"/>
      <c r="U19" s="49"/>
      <c r="V19" s="49"/>
      <c r="W19" s="49"/>
      <c r="X19" s="50">
        <f>SUM(X3:X18)</f>
        <v>13600</v>
      </c>
      <c r="Y19" s="50">
        <f t="shared" ref="Y19:AT19" si="10">SUM(Y3:Y18)</f>
        <v>20309.6774193548</v>
      </c>
      <c r="Z19" s="50">
        <f t="shared" si="10"/>
        <v>6000</v>
      </c>
      <c r="AA19" s="50">
        <f t="shared" si="10"/>
        <v>6000</v>
      </c>
      <c r="AB19" s="50">
        <f t="shared" si="10"/>
        <v>3600</v>
      </c>
      <c r="AC19" s="50">
        <f t="shared" si="10"/>
        <v>2800</v>
      </c>
      <c r="AD19" s="50">
        <f t="shared" si="10"/>
        <v>2400</v>
      </c>
      <c r="AE19" s="50">
        <f t="shared" si="10"/>
        <v>4200</v>
      </c>
      <c r="AF19" s="50">
        <f t="shared" si="10"/>
        <v>0</v>
      </c>
      <c r="AG19" s="50">
        <f t="shared" si="10"/>
        <v>0</v>
      </c>
      <c r="AH19" s="50">
        <f t="shared" si="10"/>
        <v>720</v>
      </c>
      <c r="AI19" s="50">
        <f t="shared" si="10"/>
        <v>0</v>
      </c>
      <c r="AJ19" s="50">
        <f t="shared" si="10"/>
        <v>0</v>
      </c>
      <c r="AK19" s="50">
        <f t="shared" si="10"/>
        <v>0</v>
      </c>
      <c r="AL19" s="50">
        <f t="shared" si="10"/>
        <v>10</v>
      </c>
      <c r="AM19" s="50">
        <f t="shared" si="10"/>
        <v>46039.6774193548</v>
      </c>
      <c r="AN19" s="50">
        <f t="shared" si="10"/>
        <v>121</v>
      </c>
      <c r="AO19" s="50">
        <f t="shared" si="10"/>
        <v>0</v>
      </c>
      <c r="AP19" s="50">
        <f t="shared" si="10"/>
        <v>11987.0967741935</v>
      </c>
      <c r="AQ19" s="50">
        <f t="shared" si="10"/>
        <v>0</v>
      </c>
      <c r="AR19" s="50">
        <f t="shared" si="10"/>
        <v>804.9</v>
      </c>
      <c r="AS19" s="50">
        <f t="shared" si="10"/>
        <v>12791.9967741935</v>
      </c>
      <c r="AT19" s="59">
        <f>SUM(AT3:AT18)</f>
        <v>33247.6806451613</v>
      </c>
      <c r="AU19" s="50"/>
      <c r="AV19" s="35"/>
    </row>
  </sheetData>
  <mergeCells count="22">
    <mergeCell ref="I1:J1"/>
    <mergeCell ref="X1:AU1"/>
    <mergeCell ref="A19:B19"/>
    <mergeCell ref="A1:A2"/>
    <mergeCell ref="B1:B2"/>
    <mergeCell ref="C1:C2"/>
    <mergeCell ref="D1:D2"/>
    <mergeCell ref="E1:E2"/>
    <mergeCell ref="F1:F2"/>
    <mergeCell ref="G1:G2"/>
    <mergeCell ref="H1:H2"/>
    <mergeCell ref="K1:K2"/>
    <mergeCell ref="L1:L2"/>
    <mergeCell ref="M1:M2"/>
    <mergeCell ref="N1:N2"/>
    <mergeCell ref="O1:O2"/>
    <mergeCell ref="P1:P2"/>
    <mergeCell ref="Q1:Q2"/>
    <mergeCell ref="R1:R2"/>
    <mergeCell ref="S1:S2"/>
    <mergeCell ref="T1:T2"/>
    <mergeCell ref="U1:U2"/>
  </mergeCells>
  <pageMargins left="0.75" right="0.75" top="1" bottom="1" header="0.5" footer="0.5"/>
  <pageSetup paperSize="9" scale="34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新疆昌吉学院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Queen</cp:lastModifiedBy>
  <dcterms:created xsi:type="dcterms:W3CDTF">2025-03-14T02:25:00Z</dcterms:created>
  <dcterms:modified xsi:type="dcterms:W3CDTF">2025-04-14T13:31:38Z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28ED53755E624A3794A103E49FBE7194_11</vt:lpwstr>
  </property>
  <property fmtid="{D5CDD505-2E9C-101B-9397-08002B2CF9AE}" pid="3" name="KSOProductBuildVer">
    <vt:lpwstr>2052-12.1.0.20784</vt:lpwstr>
  </property>
</Properties>
</file>