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新疆项目" sheetId="1" r:id="rId1"/>
  </sheets>
  <externalReferences>
    <externalReference r:id="rId2"/>
  </externalReferences>
  <definedNames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<sst xmlns="http://schemas.openxmlformats.org/spreadsheetml/2006/main" count="82" uniqueCount="73">
  <si>
    <t>序号</t>
  </si>
  <si>
    <t>姓名</t>
  </si>
  <si>
    <t>职位</t>
  </si>
  <si>
    <t>入职
时间</t>
  </si>
  <si>
    <t>试用/转正</t>
  </si>
  <si>
    <t>应出勤个班数</t>
  </si>
  <si>
    <t>迟到0旷工</t>
  </si>
  <si>
    <t>请假(班)</t>
  </si>
  <si>
    <t>其它假</t>
  </si>
  <si>
    <t>假期休假</t>
  </si>
  <si>
    <t>原余休</t>
  </si>
  <si>
    <t>本月余休</t>
  </si>
  <si>
    <t>本月补休</t>
  </si>
  <si>
    <t>现余休</t>
  </si>
  <si>
    <t>其 他 信 息</t>
  </si>
  <si>
    <t>绩效工资标准</t>
  </si>
  <si>
    <t>考核
等级</t>
  </si>
  <si>
    <t>考核奖励/处罚(元）</t>
  </si>
  <si>
    <t>备   注</t>
  </si>
  <si>
    <t>新疆项目2025年3月工资表</t>
  </si>
  <si>
    <t>病-事假</t>
  </si>
  <si>
    <t>工资标准</t>
  </si>
  <si>
    <t>基础工资</t>
  </si>
  <si>
    <t>职务工资</t>
  </si>
  <si>
    <t>浮动工资</t>
  </si>
  <si>
    <t>交通补贴</t>
  </si>
  <si>
    <t>房贴</t>
  </si>
  <si>
    <t>通讯补贴</t>
  </si>
  <si>
    <t>加班补贴</t>
  </si>
  <si>
    <t>彩铃</t>
  </si>
  <si>
    <t>其他补贴</t>
  </si>
  <si>
    <t>全勤</t>
  </si>
  <si>
    <t>绩效</t>
  </si>
  <si>
    <t>工龄补贴</t>
  </si>
  <si>
    <t>学历补贴</t>
  </si>
  <si>
    <t>资质证书补贴</t>
  </si>
  <si>
    <t>合计</t>
  </si>
  <si>
    <t>扣假班数</t>
  </si>
  <si>
    <t>迟到</t>
  </si>
  <si>
    <t>扣假</t>
  </si>
  <si>
    <t>扣个税和服装费</t>
  </si>
  <si>
    <t>其他</t>
  </si>
  <si>
    <t>社保扣款</t>
  </si>
  <si>
    <t>扣款合计</t>
  </si>
  <si>
    <t>实发工资</t>
  </si>
  <si>
    <t>签字</t>
  </si>
  <si>
    <t>备注</t>
  </si>
  <si>
    <t>刘佳伟</t>
  </si>
  <si>
    <t>总经理助理</t>
  </si>
  <si>
    <t>2025.2.18</t>
  </si>
  <si>
    <t>转正</t>
  </si>
  <si>
    <t>/</t>
  </si>
  <si>
    <t>扣社保549.90元，公积金85元</t>
  </si>
  <si>
    <t>常宝轩</t>
  </si>
  <si>
    <t>市场助理</t>
  </si>
  <si>
    <t>2024.8.8</t>
  </si>
  <si>
    <t>余休2个班（29日，30日）</t>
  </si>
  <si>
    <t>3月投标补贴198元；</t>
  </si>
  <si>
    <t>3月投标补贴198元；扣个税22.85元</t>
  </si>
  <si>
    <t>唐新梅</t>
  </si>
  <si>
    <t>人事专员</t>
  </si>
  <si>
    <t>2024.9.18</t>
  </si>
  <si>
    <t>余休0.7个班（17日3h、26日1.5h、18日1h）</t>
  </si>
  <si>
    <t>扣个税94.31元</t>
  </si>
  <si>
    <t>胡月蕊</t>
  </si>
  <si>
    <t>2024.7.13</t>
  </si>
  <si>
    <t>付晨雨</t>
  </si>
  <si>
    <t>行政人事主管</t>
  </si>
  <si>
    <t>2024.12.11</t>
  </si>
  <si>
    <t>离职</t>
  </si>
  <si>
    <t>于3.21日已办理离职；出勤20个班；余休2个班（15-16日）计发在3月工资中；</t>
  </si>
  <si>
    <t>扣社保549.90，公积金255元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</si>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</sst>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color rgb="FF000000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0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43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2" borderId="1" xfId="50" applyNumberFormat="1" applyFont="1" applyFill="1" applyBorder="1" applyAlignment="1">
      <alignment horizontal="center" vertical="center" wrapText="1"/>
    </xf>
    <xf numFmtId="176" fontId="3" fillId="0" borderId="2" xfId="49" applyNumberFormat="1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176" fontId="3" fillId="0" borderId="3" xfId="49" applyNumberFormat="1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vertical="center" wrapText="1"/>
    </xf>
    <xf numFmtId="0" fontId="4" fillId="0" borderId="1" xfId="51" applyNumberForma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3" fillId="3" borderId="2" xfId="49" applyNumberFormat="1" applyFont="1" applyFill="1" applyBorder="1" applyAlignment="1">
      <alignment horizontal="center" vertical="center" wrapText="1"/>
    </xf>
    <xf numFmtId="176" fontId="3" fillId="3" borderId="3" xfId="49" applyNumberFormat="1" applyFont="1" applyFill="1" applyBorder="1" applyAlignment="1">
      <alignment horizontal="center" vertical="center" wrapText="1"/>
    </xf>
    <xf numFmtId="176" fontId="3" fillId="0" borderId="6" xfId="49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11" fillId="6" borderId="1" xfId="0" applyNumberFormat="1" applyFont="1" applyFill="1" applyBorder="1" applyAlignment="1">
      <alignment horizontal="center" vertical="center"/>
    </xf>
    <xf numFmtId="176" fontId="12" fillId="7" borderId="1" xfId="5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3" fillId="8" borderId="1" xfId="0" applyNumberFormat="1" applyFont="1" applyFill="1" applyBorder="1" applyAlignment="1">
      <alignment horizontal="center" vertical="center"/>
    </xf>
    <xf numFmtId="176" fontId="4" fillId="8" borderId="1" xfId="51" applyNumberForma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176" fontId="2" fillId="7" borderId="1" xfId="51" applyNumberFormat="1" applyFont="1" applyFill="1" applyBorder="1" applyAlignment="1">
      <alignment horizontal="center" vertical="center" wrapText="1"/>
    </xf>
    <xf numFmtId="176" fontId="0" fillId="8" borderId="1" xfId="0" applyNumberFormat="1" applyFill="1" applyBorder="1" applyAlignment="1">
      <alignment horizontal="center" vertical="center"/>
    </xf>
    <xf numFmtId="0" fontId="15" fillId="5" borderId="1" xfId="0" applyFont="1" applyFill="1" applyBorder="1" applyAlignment="1" applyProtection="1">
      <alignment horizontal="center" vertical="center" wrapText="1"/>
    </xf>
    <xf numFmtId="176" fontId="16" fillId="9" borderId="1" xfId="49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3" xfId="51"/>
    <cellStyle name="常规 24" xfId="52"/>
    <cellStyle name="常规 7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1"/>
  </sheetPr>
  <dimension ref="A1:AX20"/>
  <sheetViews>
    <sheetView tabSelected="1" zoomScale="90" zoomScaleNormal="90" workbookViewId="0">
      <pane xSplit="6" topLeftCell="S1" activePane="topRight" state="frozen"/>
      <selection/>
      <selection pane="topRight" activeCell="W9" sqref="W9"/>
    </sheetView>
  </sheetViews>
  <sheetFormatPr defaultColWidth="11.6666666666667" defaultRowHeight="13.5"/>
  <cols>
    <col min="1" max="14" width="11.6666666666667" style="1" customWidth="1"/>
    <col min="15" max="15" width="14.7333333333333" style="1" customWidth="1"/>
    <col min="16" max="18" width="11.6666666666667" style="1" customWidth="1"/>
    <col min="19" max="21" width="14.8666666666667" style="1" customWidth="1"/>
    <col min="22" max="22" width="11.6666666666667" style="1" customWidth="1"/>
    <col min="23" max="47" width="11.6666666666667" style="2" customWidth="1"/>
    <col min="48" max="48" width="43.0666666666667" style="3" customWidth="1"/>
    <col min="49" max="49" width="15" style="3" customWidth="1"/>
    <col min="50" max="16384" width="11.6666666666667" style="1" customWidth="1"/>
  </cols>
  <sheetData>
    <row r="1" s="1" customFormat="1" ht="41" customHeight="1" spans="1:50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5" t="s">
        <v>8</v>
      </c>
      <c r="J1" s="5" t="s">
        <v>9</v>
      </c>
      <c r="K1" s="22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6" t="s">
        <v>18</v>
      </c>
      <c r="T1" s="6"/>
      <c r="U1" s="6"/>
      <c r="V1" s="25" t="s">
        <v>19</v>
      </c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35"/>
      <c r="AW1" s="35"/>
      <c r="AX1" s="21"/>
    </row>
    <row r="2" s="1" customFormat="1" ht="43.05" customHeight="1" spans="1:50">
      <c r="A2" s="4"/>
      <c r="B2" s="7"/>
      <c r="C2" s="7"/>
      <c r="D2" s="7"/>
      <c r="E2" s="7"/>
      <c r="F2" s="7"/>
      <c r="G2" s="7"/>
      <c r="H2" s="8" t="s">
        <v>20</v>
      </c>
      <c r="I2" s="7"/>
      <c r="J2" s="7"/>
      <c r="K2" s="23"/>
      <c r="L2" s="7"/>
      <c r="M2" s="7"/>
      <c r="N2" s="24"/>
      <c r="O2" s="7"/>
      <c r="P2" s="7"/>
      <c r="Q2" s="7"/>
      <c r="R2" s="7"/>
      <c r="S2" s="6"/>
      <c r="T2" s="6"/>
      <c r="U2" s="6"/>
      <c r="V2" s="26" t="s">
        <v>21</v>
      </c>
      <c r="W2" s="27" t="s">
        <v>22</v>
      </c>
      <c r="X2" s="27" t="s">
        <v>23</v>
      </c>
      <c r="Y2" s="27" t="s">
        <v>24</v>
      </c>
      <c r="Z2" s="27" t="s">
        <v>25</v>
      </c>
      <c r="AA2" s="27" t="s">
        <v>26</v>
      </c>
      <c r="AB2" s="27" t="s">
        <v>27</v>
      </c>
      <c r="AC2" s="27" t="s">
        <v>28</v>
      </c>
      <c r="AD2" s="27" t="s">
        <v>29</v>
      </c>
      <c r="AE2" s="27" t="s">
        <v>28</v>
      </c>
      <c r="AF2" s="27" t="s">
        <v>30</v>
      </c>
      <c r="AG2" s="27" t="s">
        <v>31</v>
      </c>
      <c r="AH2" s="27" t="s">
        <v>32</v>
      </c>
      <c r="AI2" s="27" t="s">
        <v>33</v>
      </c>
      <c r="AJ2" s="27" t="s">
        <v>34</v>
      </c>
      <c r="AK2" s="27" t="s">
        <v>35</v>
      </c>
      <c r="AL2" s="27" t="s">
        <v>36</v>
      </c>
      <c r="AM2" s="27" t="s">
        <v>37</v>
      </c>
      <c r="AN2" s="27" t="s">
        <v>38</v>
      </c>
      <c r="AO2" s="27" t="s">
        <v>39</v>
      </c>
      <c r="AP2" s="27" t="s">
        <v>40</v>
      </c>
      <c r="AQ2" s="27" t="s">
        <v>41</v>
      </c>
      <c r="AR2" s="27" t="s">
        <v>42</v>
      </c>
      <c r="AS2" s="27" t="s">
        <v>43</v>
      </c>
      <c r="AT2" s="27" t="s">
        <v>44</v>
      </c>
      <c r="AU2" s="27" t="s">
        <v>45</v>
      </c>
      <c r="AV2" s="36" t="s">
        <v>46</v>
      </c>
      <c r="AW2" s="36"/>
      <c r="AX2" s="21"/>
    </row>
    <row r="3" s="1" customFormat="1" ht="39" customHeight="1" spans="1:50">
      <c r="A3" s="9">
        <v>1</v>
      </c>
      <c r="B3" s="10" t="s">
        <v>47</v>
      </c>
      <c r="C3" s="11" t="s">
        <v>48</v>
      </c>
      <c r="D3" s="12" t="s">
        <v>49</v>
      </c>
      <c r="E3" s="13" t="s">
        <v>50</v>
      </c>
      <c r="F3" s="14">
        <v>31</v>
      </c>
      <c r="G3" s="15">
        <v>0</v>
      </c>
      <c r="H3" s="15">
        <v>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 t="s">
        <v>51</v>
      </c>
      <c r="P3" s="15">
        <v>0</v>
      </c>
      <c r="Q3" s="15">
        <v>0</v>
      </c>
      <c r="R3" s="28">
        <v>0</v>
      </c>
      <c r="S3" s="29"/>
      <c r="T3" s="29">
        <f>V3-U3</f>
        <v>0</v>
      </c>
      <c r="U3" s="30">
        <f>SUM(W3:AC3)</f>
        <v>8000</v>
      </c>
      <c r="V3" s="26">
        <v>8000</v>
      </c>
      <c r="W3" s="31">
        <v>2000</v>
      </c>
      <c r="X3" s="31">
        <v>2000</v>
      </c>
      <c r="Y3" s="31">
        <v>1000</v>
      </c>
      <c r="Z3" s="31">
        <v>1000</v>
      </c>
      <c r="AA3" s="31">
        <v>500</v>
      </c>
      <c r="AB3" s="31">
        <v>100</v>
      </c>
      <c r="AC3" s="31">
        <v>1400</v>
      </c>
      <c r="AD3" s="31"/>
      <c r="AE3" s="31"/>
      <c r="AF3" s="31"/>
      <c r="AG3" s="32"/>
      <c r="AH3" s="31">
        <f>R3</f>
        <v>0</v>
      </c>
      <c r="AI3" s="31">
        <v>0</v>
      </c>
      <c r="AJ3" s="31">
        <v>0</v>
      </c>
      <c r="AK3" s="31">
        <v>0</v>
      </c>
      <c r="AL3" s="33">
        <f>SUM(W3:AK3)</f>
        <v>8000</v>
      </c>
      <c r="AM3" s="34">
        <f>H3</f>
        <v>0</v>
      </c>
      <c r="AN3" s="33">
        <f>G3*2</f>
        <v>0</v>
      </c>
      <c r="AO3" s="34">
        <f>V3/31*AM3</f>
        <v>0</v>
      </c>
      <c r="AP3" s="37">
        <v>0</v>
      </c>
      <c r="AQ3" s="31"/>
      <c r="AR3" s="31">
        <v>634.9</v>
      </c>
      <c r="AS3" s="32">
        <f>SUM(AN3:AR3)</f>
        <v>634.9</v>
      </c>
      <c r="AT3" s="32">
        <f>AL3-AS3</f>
        <v>7365.1</v>
      </c>
      <c r="AU3" s="31"/>
      <c r="AV3" s="38" t="s">
        <v>52</v>
      </c>
      <c r="AW3" s="41"/>
      <c r="AX3" s="42"/>
    </row>
    <row r="4" s="1" customFormat="1" ht="39" customHeight="1" spans="1:50">
      <c r="A4" s="9">
        <v>2</v>
      </c>
      <c r="B4" s="16" t="s">
        <v>53</v>
      </c>
      <c r="C4" s="17" t="s">
        <v>54</v>
      </c>
      <c r="D4" s="12" t="s">
        <v>55</v>
      </c>
      <c r="E4" s="13" t="s">
        <v>50</v>
      </c>
      <c r="F4" s="14">
        <v>31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2</v>
      </c>
      <c r="M4" s="15">
        <v>0</v>
      </c>
      <c r="N4" s="15">
        <v>2</v>
      </c>
      <c r="O4" s="15" t="s">
        <v>56</v>
      </c>
      <c r="P4" s="15">
        <v>0</v>
      </c>
      <c r="Q4" s="15">
        <v>0</v>
      </c>
      <c r="R4" s="28">
        <v>0</v>
      </c>
      <c r="S4" s="29" t="s">
        <v>57</v>
      </c>
      <c r="T4" s="29">
        <f>V4-U4</f>
        <v>0</v>
      </c>
      <c r="U4" s="29">
        <f>SUM(W4:AC4)</f>
        <v>4451.48</v>
      </c>
      <c r="V4" s="26">
        <v>4451.48</v>
      </c>
      <c r="W4" s="31">
        <v>2000</v>
      </c>
      <c r="X4" s="31">
        <v>1000</v>
      </c>
      <c r="Y4" s="31">
        <v>451.48</v>
      </c>
      <c r="Z4" s="31">
        <v>300</v>
      </c>
      <c r="AA4" s="31">
        <v>500</v>
      </c>
      <c r="AB4" s="31">
        <v>100</v>
      </c>
      <c r="AC4" s="31">
        <v>100</v>
      </c>
      <c r="AD4" s="31">
        <v>10</v>
      </c>
      <c r="AE4" s="31"/>
      <c r="AF4" s="31">
        <v>198</v>
      </c>
      <c r="AG4" s="32"/>
      <c r="AH4" s="31">
        <f>R4</f>
        <v>0</v>
      </c>
      <c r="AI4" s="31">
        <v>0</v>
      </c>
      <c r="AJ4" s="31">
        <v>300</v>
      </c>
      <c r="AK4" s="31">
        <v>0</v>
      </c>
      <c r="AL4" s="33">
        <f>SUM(W4:AK4)</f>
        <v>4959.48</v>
      </c>
      <c r="AM4" s="34">
        <f>H4</f>
        <v>0</v>
      </c>
      <c r="AN4" s="33">
        <f>G4*2</f>
        <v>0</v>
      </c>
      <c r="AO4" s="34">
        <f>V4/31*AM4</f>
        <v>0</v>
      </c>
      <c r="AP4" s="37">
        <v>22.85</v>
      </c>
      <c r="AQ4" s="31"/>
      <c r="AR4" s="31">
        <v>0</v>
      </c>
      <c r="AS4" s="32">
        <f>SUM(AN4:AR4)</f>
        <v>22.85</v>
      </c>
      <c r="AT4" s="32">
        <f>AL4-AS4</f>
        <v>4936.63</v>
      </c>
      <c r="AU4" s="31"/>
      <c r="AV4" s="38" t="s">
        <v>56</v>
      </c>
      <c r="AW4" s="29" t="s">
        <v>58</v>
      </c>
      <c r="AX4" s="42"/>
    </row>
    <row r="5" s="1" customFormat="1" ht="39" customHeight="1" spans="1:50">
      <c r="A5" s="9">
        <v>3</v>
      </c>
      <c r="B5" s="16" t="s">
        <v>59</v>
      </c>
      <c r="C5" s="17" t="s">
        <v>60</v>
      </c>
      <c r="D5" s="12" t="s">
        <v>61</v>
      </c>
      <c r="E5" s="13" t="s">
        <v>50</v>
      </c>
      <c r="F5" s="14">
        <v>31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0.7</v>
      </c>
      <c r="M5" s="15">
        <v>0</v>
      </c>
      <c r="N5" s="15">
        <v>0.7</v>
      </c>
      <c r="O5" s="15" t="s">
        <v>62</v>
      </c>
      <c r="P5" s="15">
        <v>0</v>
      </c>
      <c r="Q5" s="15">
        <v>0</v>
      </c>
      <c r="R5" s="28">
        <v>0</v>
      </c>
      <c r="S5" s="29"/>
      <c r="T5" s="29">
        <f>V5-U5</f>
        <v>0</v>
      </c>
      <c r="U5" s="29">
        <f>SUM(W5:AC5)</f>
        <v>3751.48</v>
      </c>
      <c r="V5" s="26">
        <v>3751.48</v>
      </c>
      <c r="W5" s="31">
        <v>1800</v>
      </c>
      <c r="X5" s="31">
        <v>500</v>
      </c>
      <c r="Y5" s="31">
        <v>451.48</v>
      </c>
      <c r="Z5" s="31">
        <v>300</v>
      </c>
      <c r="AA5" s="31">
        <v>500</v>
      </c>
      <c r="AB5" s="31">
        <v>100</v>
      </c>
      <c r="AC5" s="31">
        <v>100</v>
      </c>
      <c r="AD5" s="31">
        <v>10</v>
      </c>
      <c r="AE5" s="31"/>
      <c r="AF5" s="31"/>
      <c r="AG5" s="32"/>
      <c r="AH5" s="31">
        <v>770</v>
      </c>
      <c r="AI5" s="31">
        <v>0</v>
      </c>
      <c r="AJ5" s="31">
        <v>300</v>
      </c>
      <c r="AK5" s="31">
        <v>100</v>
      </c>
      <c r="AL5" s="33">
        <f>SUM(W5:AK5)</f>
        <v>4931.48</v>
      </c>
      <c r="AM5" s="34">
        <f>H5</f>
        <v>0</v>
      </c>
      <c r="AN5" s="33">
        <f>G5*2</f>
        <v>0</v>
      </c>
      <c r="AO5" s="34">
        <f>V5/31*AM5</f>
        <v>0</v>
      </c>
      <c r="AP5" s="37">
        <v>94.31</v>
      </c>
      <c r="AQ5" s="31"/>
      <c r="AR5" s="31">
        <v>0</v>
      </c>
      <c r="AS5" s="32">
        <f>SUM(AN5:AR5)</f>
        <v>94.31</v>
      </c>
      <c r="AT5" s="32">
        <f>AL5-AS5</f>
        <v>4837.17</v>
      </c>
      <c r="AU5" s="31"/>
      <c r="AV5" s="38" t="s">
        <v>62</v>
      </c>
      <c r="AW5" s="41" t="s">
        <v>63</v>
      </c>
      <c r="AX5" s="42"/>
    </row>
    <row r="6" s="1" customFormat="1" ht="39" customHeight="1" spans="1:50">
      <c r="A6" s="9">
        <v>4</v>
      </c>
      <c r="B6" s="16" t="s">
        <v>64</v>
      </c>
      <c r="C6" s="17" t="s">
        <v>60</v>
      </c>
      <c r="D6" s="12" t="s">
        <v>65</v>
      </c>
      <c r="E6" s="13" t="s">
        <v>50</v>
      </c>
      <c r="F6" s="14">
        <v>31</v>
      </c>
      <c r="G6" s="15">
        <v>0</v>
      </c>
      <c r="H6" s="15">
        <v>0</v>
      </c>
      <c r="I6" s="15">
        <v>0</v>
      </c>
      <c r="J6" s="15">
        <v>0</v>
      </c>
      <c r="K6" s="15">
        <v>11</v>
      </c>
      <c r="L6" s="15">
        <v>0</v>
      </c>
      <c r="M6" s="15">
        <v>0</v>
      </c>
      <c r="N6" s="15">
        <v>11</v>
      </c>
      <c r="O6" s="15" t="s">
        <v>51</v>
      </c>
      <c r="P6" s="15">
        <v>0</v>
      </c>
      <c r="Q6" s="15">
        <v>0</v>
      </c>
      <c r="R6" s="28">
        <v>0</v>
      </c>
      <c r="S6" s="29"/>
      <c r="T6" s="29">
        <f>V6-U6</f>
        <v>0</v>
      </c>
      <c r="U6" s="29">
        <f>SUM(W6:AC6)</f>
        <v>3455.48</v>
      </c>
      <c r="V6" s="26">
        <v>3455.48</v>
      </c>
      <c r="W6" s="31">
        <v>1400</v>
      </c>
      <c r="X6" s="31">
        <v>500</v>
      </c>
      <c r="Y6" s="31">
        <v>500</v>
      </c>
      <c r="Z6" s="31">
        <v>300</v>
      </c>
      <c r="AA6" s="31">
        <v>500</v>
      </c>
      <c r="AB6" s="31">
        <v>100</v>
      </c>
      <c r="AC6" s="31">
        <v>155.48</v>
      </c>
      <c r="AD6" s="31">
        <v>10</v>
      </c>
      <c r="AE6" s="31"/>
      <c r="AF6" s="31"/>
      <c r="AG6" s="32"/>
      <c r="AH6" s="31">
        <v>660</v>
      </c>
      <c r="AI6" s="31">
        <v>100</v>
      </c>
      <c r="AJ6" s="31">
        <v>0</v>
      </c>
      <c r="AK6" s="31">
        <v>100</v>
      </c>
      <c r="AL6" s="33">
        <f>SUM(W6:AK6)</f>
        <v>4325.48</v>
      </c>
      <c r="AM6" s="34">
        <f>H6</f>
        <v>0</v>
      </c>
      <c r="AN6" s="33">
        <f>G6*2</f>
        <v>0</v>
      </c>
      <c r="AO6" s="34">
        <f>V6/31*AM6</f>
        <v>0</v>
      </c>
      <c r="AP6" s="37"/>
      <c r="AQ6" s="31"/>
      <c r="AR6" s="31">
        <v>0</v>
      </c>
      <c r="AS6" s="32">
        <f>SUM(AN6:AR6)</f>
        <v>0</v>
      </c>
      <c r="AT6" s="32">
        <f>AL6-AS6</f>
        <v>4325.48</v>
      </c>
      <c r="AU6" s="31"/>
      <c r="AV6" s="38"/>
      <c r="AW6" s="41"/>
      <c r="AX6" s="42"/>
    </row>
    <row r="7" s="1" customFormat="1" ht="70" customHeight="1" spans="1:50">
      <c r="A7" s="9">
        <v>5</v>
      </c>
      <c r="B7" s="16" t="s">
        <v>66</v>
      </c>
      <c r="C7" s="17" t="s">
        <v>67</v>
      </c>
      <c r="D7" s="12" t="s">
        <v>68</v>
      </c>
      <c r="E7" s="13" t="s">
        <v>69</v>
      </c>
      <c r="F7" s="14">
        <v>20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2</v>
      </c>
      <c r="M7" s="15">
        <v>0</v>
      </c>
      <c r="N7" s="15">
        <v>2</v>
      </c>
      <c r="O7" s="15" t="s">
        <v>70</v>
      </c>
      <c r="P7" s="15">
        <v>0</v>
      </c>
      <c r="Q7" s="15">
        <v>0</v>
      </c>
      <c r="R7" s="28">
        <v>0</v>
      </c>
      <c r="S7" s="29"/>
      <c r="T7" s="29">
        <f>V7-U7</f>
        <v>1422.58064516129</v>
      </c>
      <c r="U7" s="29">
        <f>SUM(W7:AC7)</f>
        <v>3477.41935483871</v>
      </c>
      <c r="V7" s="26">
        <v>4900</v>
      </c>
      <c r="W7" s="31">
        <f>V7/31*22</f>
        <v>3477.41935483871</v>
      </c>
      <c r="X7" s="31"/>
      <c r="Y7" s="31"/>
      <c r="Z7" s="31"/>
      <c r="AA7" s="31"/>
      <c r="AB7" s="31"/>
      <c r="AC7" s="31"/>
      <c r="AD7" s="31"/>
      <c r="AE7" s="31"/>
      <c r="AF7" s="31"/>
      <c r="AG7" s="32"/>
      <c r="AH7" s="31">
        <f>R7</f>
        <v>0</v>
      </c>
      <c r="AI7" s="31">
        <v>0</v>
      </c>
      <c r="AJ7" s="31">
        <v>0</v>
      </c>
      <c r="AK7" s="31">
        <v>0</v>
      </c>
      <c r="AL7" s="33">
        <f>SUM(W7:AK7)</f>
        <v>3477.41935483871</v>
      </c>
      <c r="AM7" s="34">
        <f>H7</f>
        <v>0</v>
      </c>
      <c r="AN7" s="33">
        <f>G7*2</f>
        <v>0</v>
      </c>
      <c r="AO7" s="34">
        <f>V7/31*AM7</f>
        <v>0</v>
      </c>
      <c r="AP7" s="37"/>
      <c r="AQ7" s="31"/>
      <c r="AR7" s="31">
        <v>804.9</v>
      </c>
      <c r="AS7" s="32">
        <f>SUM(AN7:AR7)</f>
        <v>804.9</v>
      </c>
      <c r="AT7" s="32">
        <f>AL7-AS7</f>
        <v>2672.51935483871</v>
      </c>
      <c r="AU7" s="31"/>
      <c r="AV7" s="38" t="s">
        <v>70</v>
      </c>
      <c r="AW7" s="41" t="s">
        <v>71</v>
      </c>
      <c r="AX7" s="42"/>
    </row>
    <row r="8" s="1" customFormat="1" ht="35" customHeight="1" spans="1:50">
      <c r="A8" s="18" t="s">
        <v>72</v>
      </c>
      <c r="B8" s="19"/>
      <c r="C8" s="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6">
        <f>SUM(V3:V7)</f>
        <v>24558.44</v>
      </c>
      <c r="W8" s="26">
        <f>SUM(W3:W7)</f>
        <v>10677.4193548387</v>
      </c>
      <c r="X8" s="26">
        <f t="shared" ref="W8:AT8" si="0">SUM(X3:X7)</f>
        <v>4000</v>
      </c>
      <c r="Y8" s="26">
        <f t="shared" si="0"/>
        <v>2402.96</v>
      </c>
      <c r="Z8" s="26">
        <f t="shared" si="0"/>
        <v>1900</v>
      </c>
      <c r="AA8" s="26">
        <f t="shared" si="0"/>
        <v>2000</v>
      </c>
      <c r="AB8" s="26">
        <f t="shared" si="0"/>
        <v>400</v>
      </c>
      <c r="AC8" s="26">
        <f t="shared" si="0"/>
        <v>1755.48</v>
      </c>
      <c r="AD8" s="26">
        <f t="shared" si="0"/>
        <v>30</v>
      </c>
      <c r="AE8" s="26">
        <f t="shared" si="0"/>
        <v>0</v>
      </c>
      <c r="AF8" s="26">
        <f t="shared" si="0"/>
        <v>198</v>
      </c>
      <c r="AG8" s="26">
        <f t="shared" si="0"/>
        <v>0</v>
      </c>
      <c r="AH8" s="26">
        <f t="shared" si="0"/>
        <v>1430</v>
      </c>
      <c r="AI8" s="26">
        <f t="shared" si="0"/>
        <v>100</v>
      </c>
      <c r="AJ8" s="26">
        <f t="shared" si="0"/>
        <v>600</v>
      </c>
      <c r="AK8" s="26">
        <f t="shared" si="0"/>
        <v>200</v>
      </c>
      <c r="AL8" s="26">
        <f>SUM(AL3:AL7)</f>
        <v>25693.8593548387</v>
      </c>
      <c r="AM8" s="26">
        <f t="shared" si="0"/>
        <v>0</v>
      </c>
      <c r="AN8" s="26">
        <f t="shared" si="0"/>
        <v>0</v>
      </c>
      <c r="AO8" s="26">
        <f t="shared" si="0"/>
        <v>0</v>
      </c>
      <c r="AP8" s="26">
        <f t="shared" si="0"/>
        <v>117.16</v>
      </c>
      <c r="AQ8" s="26">
        <f t="shared" si="0"/>
        <v>0</v>
      </c>
      <c r="AR8" s="26">
        <f t="shared" si="0"/>
        <v>1439.8</v>
      </c>
      <c r="AS8" s="26">
        <f t="shared" si="0"/>
        <v>1556.96</v>
      </c>
      <c r="AT8" s="26">
        <f t="shared" si="0"/>
        <v>24136.8993548387</v>
      </c>
      <c r="AU8" s="39"/>
      <c r="AV8" s="40"/>
      <c r="AW8" s="40"/>
      <c r="AX8" s="21"/>
    </row>
    <row r="9" ht="22.05" customHeight="1"/>
    <row r="10" ht="22.05" customHeight="1"/>
    <row r="11" ht="22.05" customHeight="1"/>
    <row r="12" ht="22.05" customHeight="1"/>
    <row r="13" ht="22.05" customHeight="1"/>
    <row r="14" ht="22.05" customHeight="1"/>
    <row r="15" ht="22.05" customHeight="1"/>
    <row r="16" ht="22.05" customHeight="1"/>
    <row r="17" ht="22.05" customHeight="1"/>
    <row r="18" ht="22.05" customHeight="1"/>
    <row r="19" ht="22.05" customHeight="1"/>
    <row r="20" ht="22.05" customHeight="1"/>
  </sheetData>
  <mergeCells count="20">
    <mergeCell ref="V1:AV1"/>
    <mergeCell ref="A8:B8"/>
    <mergeCell ref="A1:A2"/>
    <mergeCell ref="B1:B2"/>
    <mergeCell ref="C1:C2"/>
    <mergeCell ref="D1:D2"/>
    <mergeCell ref="E1:E2"/>
    <mergeCell ref="F1:F2"/>
    <mergeCell ref="G1:G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</mergeCells>
  <pageMargins left="0.75" right="0.75" top="1" bottom="1" header="0.5" footer="0.5"/>
  <pageSetup paperSize="9" scale="2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新疆项目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Queen</cp:lastModifiedBy>
  <dcterms:created xsi:type="dcterms:W3CDTF">2025-03-14T02:23:00Z</dcterms:created>
  <dcterms:modified xsi:type="dcterms:W3CDTF">2025-04-14T04:39:53Z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5AD30F9B91B04500A16EF9AF8C9EF584_11</vt:lpwstr>
  </property>
  <property fmtid="{D5CDD505-2E9C-101B-9397-08002B2CF9AE}" pid="3" name="KSOProductBuildVer">
    <vt:lpwstr>2052-12.1.0.20784</vt:lpwstr>
  </property>
</Properties>
</file>