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 activeTab="1"/>
  </bookViews>
  <sheets>
    <sheet name="Sheet1" sheetId="1" r:id="rId1"/>
    <sheet name="工资多发为追回责任人承担明细" sheetId="2" r:id="rId2"/>
    <sheet name="Sheet3" sheetId="3" r:id="rId3"/>
  </sheets>
  <definedNames>
    <definedName name="_xlnm._FilterDatabase" localSheetId="0" hidden="1">Sheet1!$A$1:$O$71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<sst xmlns="http://schemas.openxmlformats.org/spreadsheetml/2006/main" count="393" uniqueCount="190">
  <si>
    <t>2024年12月工资错误及处理决定</t>
  </si>
  <si>
    <t>序号</t>
  </si>
  <si>
    <t>部门</t>
  </si>
  <si>
    <t>姓名</t>
  </si>
  <si>
    <t>在职状态</t>
  </si>
  <si>
    <t>12月已发</t>
  </si>
  <si>
    <t>应补员工金额（元）</t>
  </si>
  <si>
    <t>应退回公司金额（元）</t>
  </si>
  <si>
    <t>12月应发（元）</t>
  </si>
  <si>
    <t>已追回金额（元）</t>
  </si>
  <si>
    <t>待追回（沟通中）金额（元）</t>
  </si>
  <si>
    <t>无法追回金额（元）</t>
  </si>
  <si>
    <t>责任人</t>
  </si>
  <si>
    <t>备注</t>
  </si>
  <si>
    <t>其他</t>
  </si>
  <si>
    <t>2月发放1月工资时完成更正12月份工资错误情况</t>
  </si>
  <si>
    <t>总部</t>
  </si>
  <si>
    <t>张艳稳</t>
  </si>
  <si>
    <t>李文妍</t>
  </si>
  <si>
    <t>少发180元经济绩效补贴，多发30元投标补贴</t>
  </si>
  <si>
    <t>1月工资中补发</t>
  </si>
  <si>
    <t>1月已补</t>
  </si>
  <si>
    <t>钟昀积</t>
  </si>
  <si>
    <t>少发800元资质证书，多发30元投标补贴</t>
  </si>
  <si>
    <t>宋婷</t>
  </si>
  <si>
    <t>雷小丽</t>
  </si>
  <si>
    <t>经济指标分值对应4元/分，实际按3月/分计发；11、12月差额50元</t>
  </si>
  <si>
    <t>施葵</t>
  </si>
  <si>
    <t>多发391投标补贴</t>
  </si>
  <si>
    <t>1月工资中扣除</t>
  </si>
  <si>
    <t>1月已扣</t>
  </si>
  <si>
    <t>陈敏</t>
  </si>
  <si>
    <t>多发252投标补贴</t>
  </si>
  <si>
    <t>普红薇</t>
  </si>
  <si>
    <t>多发347投标补贴</t>
  </si>
  <si>
    <t>少扣4元公积金</t>
  </si>
  <si>
    <t>甄建川</t>
  </si>
  <si>
    <t>离职</t>
  </si>
  <si>
    <t>少扣4元公积金；1月单位部分1116.11元未扣；</t>
  </si>
  <si>
    <t>尽力追回，追不回部分责任人承担</t>
  </si>
  <si>
    <t>未了、688.96养老可能退回</t>
  </si>
  <si>
    <t>北辰</t>
  </si>
  <si>
    <t>高标成</t>
  </si>
  <si>
    <t>12月资质证书补贴100元；实际按照300元计发，应退回200元；</t>
  </si>
  <si>
    <t>冶专安宁</t>
  </si>
  <si>
    <t>孙永仙</t>
  </si>
  <si>
    <t>请假31个班，项目沟通不发过节费，结果发工资时多发此笔费用；</t>
  </si>
  <si>
    <t>已离职，该笔损失计入服务中心2025年1月成本支出。</t>
  </si>
  <si>
    <t>奎总确认不追</t>
  </si>
  <si>
    <t>王娟</t>
  </si>
  <si>
    <t>应工资表工资标准写错，把3580写成3582，导致多发1元</t>
  </si>
  <si>
    <t>郭妙</t>
  </si>
  <si>
    <t>刘国秀</t>
  </si>
  <si>
    <t>杨怀珍</t>
  </si>
  <si>
    <t>公式错误，导致多发14元；</t>
  </si>
  <si>
    <t>已经追回</t>
  </si>
  <si>
    <t>阳宗海</t>
  </si>
  <si>
    <t>沈有为</t>
  </si>
  <si>
    <t>值班补贴应发300元，实际按照200元计发，补发差额100元；</t>
  </si>
  <si>
    <t>王云涛</t>
  </si>
  <si>
    <t>绩效重复计发</t>
  </si>
  <si>
    <t>蒋小双</t>
  </si>
  <si>
    <t>赵谷秧</t>
  </si>
  <si>
    <t>速桂芬</t>
  </si>
  <si>
    <t>李美莲</t>
  </si>
  <si>
    <t>杨罗芝</t>
  </si>
  <si>
    <t>丁丽华</t>
  </si>
  <si>
    <t>杨罗纯</t>
  </si>
  <si>
    <t>交警支队</t>
  </si>
  <si>
    <t>王莉娜</t>
  </si>
  <si>
    <t>1月单位社保未扣</t>
  </si>
  <si>
    <t>李秀芳</t>
  </si>
  <si>
    <t>未了</t>
  </si>
  <si>
    <t>云艺</t>
  </si>
  <si>
    <t>杨明</t>
  </si>
  <si>
    <t>钱丽波</t>
  </si>
  <si>
    <t>公式问题</t>
  </si>
  <si>
    <t>开放大学</t>
  </si>
  <si>
    <t>李玉琼</t>
  </si>
  <si>
    <t>少发过节费40元</t>
  </si>
  <si>
    <t>李秀芬</t>
  </si>
  <si>
    <t>少发400元绩效</t>
  </si>
  <si>
    <t>李会芬</t>
  </si>
  <si>
    <t>少发440元绩效</t>
  </si>
  <si>
    <t>马秀芬</t>
  </si>
  <si>
    <t>少发220元绩效</t>
  </si>
  <si>
    <t>海埂基地</t>
  </si>
  <si>
    <t>闫玉花</t>
  </si>
  <si>
    <t>考勤错误，假期休假9个班无餐补；</t>
  </si>
  <si>
    <t>王军</t>
  </si>
  <si>
    <t>36中</t>
  </si>
  <si>
    <t>拉依汗·沙合都拉</t>
  </si>
  <si>
    <t>李洪秀</t>
  </si>
  <si>
    <t>买社保，未扣个人社保费用550元</t>
  </si>
  <si>
    <t>石河子大学（南区）</t>
  </si>
  <si>
    <t>严涛</t>
  </si>
  <si>
    <t>多算2700工资标准（退回公司）</t>
  </si>
  <si>
    <t>12月已退回</t>
  </si>
  <si>
    <t>何梅</t>
  </si>
  <si>
    <t>多算200元工资标准</t>
  </si>
  <si>
    <t>刘玉兰</t>
  </si>
  <si>
    <t>因公式及考勤错误，该人员未离职，多发了1月2天工资161元；未发放过节费用200元；总合计补发39元；</t>
  </si>
  <si>
    <t>邓爱荣</t>
  </si>
  <si>
    <t>少算1200元工资标准</t>
  </si>
  <si>
    <t>12月已补发</t>
  </si>
  <si>
    <t>庞娣玲</t>
  </si>
  <si>
    <t>少发173的11月工资补贴</t>
  </si>
  <si>
    <t>石河子大学（中区）</t>
  </si>
  <si>
    <t>王梅</t>
  </si>
  <si>
    <t>个人社保费用未扣537元；</t>
  </si>
  <si>
    <t>吴文香</t>
  </si>
  <si>
    <t>因公式错误，导致多发236元；</t>
  </si>
  <si>
    <t>刘萍</t>
  </si>
  <si>
    <t>工资标准2300元未计发</t>
  </si>
  <si>
    <t>温宗云</t>
  </si>
  <si>
    <t>李文妍、李洪秀</t>
  </si>
  <si>
    <t>多算400元工资标准</t>
  </si>
  <si>
    <t>无法追回，责任人各承担一半责任</t>
  </si>
  <si>
    <t>张军玲</t>
  </si>
  <si>
    <t>少算2300元工资标准</t>
  </si>
  <si>
    <t>谢冬梅</t>
  </si>
  <si>
    <t>多扣一天128元事假</t>
  </si>
  <si>
    <t>新疆大学</t>
  </si>
  <si>
    <t>雷亚峰</t>
  </si>
  <si>
    <t>雷亚峰实际接送共计16天，270元/天，合计4320元，实际按照15天计发，补发差额1天费用270元；</t>
  </si>
  <si>
    <t>田芸燕</t>
  </si>
  <si>
    <t>120元/天，按月为3600元，12月满勤，补发差额600元</t>
  </si>
  <si>
    <t>木沙依甫·局玛太</t>
  </si>
  <si>
    <t>公式错误，导致请假一天应扣113元，实际扣了130元，补发差额17元</t>
  </si>
  <si>
    <t>杨茹佳</t>
  </si>
  <si>
    <t>12月2日入职；请假1个班（9日），于12月14日办理离职；实际出勤11个班，英语四六级考试13晚加班4小时，总的出勤11.5个班，之前已发放10个班的工资；补发差额1.5个班工资169元；</t>
  </si>
  <si>
    <t>马兰A</t>
  </si>
  <si>
    <t>少算500元工资标准</t>
  </si>
  <si>
    <t>轻纺</t>
  </si>
  <si>
    <t>欧阳海菊</t>
  </si>
  <si>
    <t>1月已扣除</t>
  </si>
  <si>
    <t>林科院</t>
  </si>
  <si>
    <t>张正凤</t>
  </si>
  <si>
    <t>离职无过节费200元；</t>
  </si>
  <si>
    <t>杨俊</t>
  </si>
  <si>
    <t>考勤错误，12月20日入职；应出勤应为12天，实际按照13天计发；补扣1天工资81元；</t>
  </si>
  <si>
    <t>这个没有问题，已和项目落实，实际就是出勤13天，项目考勤入职时间做错；</t>
  </si>
  <si>
    <t>陆军学院生活区</t>
  </si>
  <si>
    <t>刘佳楠</t>
  </si>
  <si>
    <t>统漏工龄补贴100元；</t>
  </si>
  <si>
    <t>代玲玉</t>
  </si>
  <si>
    <t>统漏学历补贴500元；</t>
  </si>
  <si>
    <t>毛春会</t>
  </si>
  <si>
    <t>少发200元过节费</t>
  </si>
  <si>
    <t>张凤</t>
  </si>
  <si>
    <t>施敢山</t>
  </si>
  <si>
    <t>钱应广</t>
  </si>
  <si>
    <t>王石美</t>
  </si>
  <si>
    <t>12月无请假，应有全勤30元；</t>
  </si>
  <si>
    <t>徐晓东</t>
  </si>
  <si>
    <t>于5日已办理离职，出勤4天（1日-4日）；余休1.4以薪资形式计发；</t>
  </si>
  <si>
    <t>无法追回763元，责任人各承担一半责任</t>
  </si>
  <si>
    <t>确认追不回</t>
  </si>
  <si>
    <t>昆师路</t>
  </si>
  <si>
    <t>吕三威</t>
  </si>
  <si>
    <t>12月多发30元、1月补扣回来</t>
  </si>
  <si>
    <t>李云昆</t>
  </si>
  <si>
    <t>12月少发30元、1月补发</t>
  </si>
  <si>
    <t>张春发</t>
  </si>
  <si>
    <t>12月多发30元、1月补发</t>
  </si>
  <si>
    <t>昆明学院</t>
  </si>
  <si>
    <t>陈新玉</t>
  </si>
  <si>
    <t>未计发经济指标30分，12元/分，合计360元；</t>
  </si>
  <si>
    <t>昆医</t>
  </si>
  <si>
    <t>李宏</t>
  </si>
  <si>
    <t>12月少算标准工资200元，考勤错误，管理人员无全勤扣30元，合计补发170元</t>
  </si>
  <si>
    <t>马竹彩</t>
  </si>
  <si>
    <t>备注内补发金额160元未加</t>
  </si>
  <si>
    <t>王文芝</t>
  </si>
  <si>
    <t>12月份多扣（12月有31天、扣假按30天扣多扣4.5元）</t>
  </si>
  <si>
    <t>合计</t>
  </si>
  <si>
    <t>依据公司2025年2月8日的处罚决定，以上错误项，如已离职员工的部分，行政部配合财务部尽力追回，如追不回部分，则由各责任人自行承担60%，奎艳美和雷小丽承担连带管理责任40%，其中奎艳美承担30%，雷小丽承担10%。</t>
  </si>
  <si>
    <t>截止2.21日未追回</t>
  </si>
  <si>
    <t>金额</t>
  </si>
  <si>
    <t>奎艳美</t>
  </si>
  <si>
    <t>名字</t>
  </si>
  <si>
    <t>未追回项目</t>
  </si>
  <si>
    <t>未追回金额</t>
  </si>
  <si>
    <t>第一责任人</t>
  </si>
  <si>
    <t>责任人分摊说明</t>
  </si>
  <si>
    <t>李文妍第二次检查没有发现、第三次王丽娇检查发现问题、李文妍承担60%、奎艳美30%、雷小丽10%</t>
  </si>
  <si>
    <t>李文妍第二次检查没有发现，第三次王丽娇检查发现问题，李文妍承担60%、奎艳美30%、雷小丽10%</t>
  </si>
  <si>
    <t>第一次李洪秀做错、第一次李文妍未检查出来、第二次检查出来，李文妍30%、李洪秀30%，奎艳美30%、雷小丽10%</t>
  </si>
  <si>
    <t>雷小丽第二次检查没有发现，第三次王丽娇检查发现问题、雷小丽60%+10%、奎艳美30%</t>
  </si>
  <si>
    <t>第一次李洪秀做、第一次李文妍未检查出来、第二次雷小丽检查发现问题，李文妍30%、李洪秀30%，奎艳美30%、雷小丽10%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</si>
</sst>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2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4" applyNumberFormat="0" applyAlignment="0" applyProtection="0">
      <alignment vertical="center"/>
    </xf>
    <xf numFmtId="0" fontId="19" fillId="7" borderId="25" applyNumberFormat="0" applyAlignment="0" applyProtection="0">
      <alignment vertical="center"/>
    </xf>
    <xf numFmtId="0" fontId="20" fillId="7" borderId="24" applyNumberFormat="0" applyAlignment="0" applyProtection="0">
      <alignment vertical="center"/>
    </xf>
    <xf numFmtId="0" fontId="21" fillId="8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>
      <alignment vertical="center"/>
    </xf>
    <xf numFmtId="0" fontId="0" fillId="0" borderId="0" xfId="0" applyFill="1" applyAlignment="1">
      <alignment vertical="top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5" xfId="50"/>
    <cellStyle name="常规 9" xfId="51"/>
  </cellStyles>
  <dxfs count="2"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C0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P82"/>
  <sheetViews>
    <sheetView workbookViewId="0">
      <pane ySplit="2" topLeftCell="A3" activePane="bottomLeft" state="frozen"/>
      <selection/>
      <selection pane="bottomLeft" activeCell="O75" sqref="O75"/>
    </sheetView>
  </sheetViews>
  <sheetFormatPr defaultColWidth="9" defaultRowHeight="18.75"/>
  <cols>
    <col min="1" max="1" width="6.9" style="16" customWidth="1"/>
    <col min="2" max="2" width="10.4" style="17" customWidth="1"/>
    <col min="3" max="3" width="16" style="18" customWidth="1"/>
    <col min="4" max="4" width="11" style="18" customWidth="1"/>
    <col min="5" max="5" width="10.1" style="19" customWidth="1"/>
    <col min="6" max="6" width="9.2" style="19" customWidth="1"/>
    <col min="7" max="8" width="9" style="19" customWidth="1"/>
    <col min="9" max="9" width="10.1" style="19" customWidth="1"/>
    <col min="10" max="10" width="17.5" style="19" customWidth="1"/>
    <col min="11" max="11" width="11.1" style="19" customWidth="1"/>
    <col min="12" max="12" width="16.1" style="19" customWidth="1"/>
    <col min="13" max="13" width="28.5" style="17" customWidth="1"/>
    <col min="14" max="14" width="17.5" style="19" customWidth="1"/>
    <col min="15" max="15" width="41.25" style="19" customWidth="1"/>
    <col min="16" max="16" width="9.375" style="19"/>
    <col min="17" max="16384" width="9" style="19"/>
  </cols>
  <sheetData>
    <row r="1" ht="34.2" customHeight="1" spans="3:14">
      <c r="C1" s="20" t="s">
        <v>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ht="36" hidden="1" spans="1:15">
      <c r="A2" s="21" t="s">
        <v>1</v>
      </c>
      <c r="B2" s="22" t="s">
        <v>2</v>
      </c>
      <c r="C2" s="23" t="s">
        <v>3</v>
      </c>
      <c r="D2" s="23" t="s">
        <v>4</v>
      </c>
      <c r="E2" s="23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3" t="s">
        <v>12</v>
      </c>
      <c r="M2" s="24" t="s">
        <v>13</v>
      </c>
      <c r="N2" s="61" t="s">
        <v>14</v>
      </c>
      <c r="O2" s="19" t="s">
        <v>15</v>
      </c>
    </row>
    <row r="3" s="13" customFormat="1" ht="24" hidden="1" spans="1:15">
      <c r="A3" s="25">
        <v>1</v>
      </c>
      <c r="B3" s="26" t="s">
        <v>16</v>
      </c>
      <c r="C3" s="27" t="s">
        <v>17</v>
      </c>
      <c r="D3" s="27"/>
      <c r="E3" s="28">
        <v>10144</v>
      </c>
      <c r="F3" s="28">
        <v>150</v>
      </c>
      <c r="G3" s="28"/>
      <c r="H3" s="29">
        <f t="shared" ref="H3:H9" si="0">E3+F3-G3</f>
        <v>10294</v>
      </c>
      <c r="I3" s="29"/>
      <c r="J3" s="29"/>
      <c r="K3" s="29"/>
      <c r="L3" s="29" t="s">
        <v>18</v>
      </c>
      <c r="M3" s="26" t="s">
        <v>19</v>
      </c>
      <c r="N3" s="62" t="s">
        <v>20</v>
      </c>
      <c r="O3" s="13" t="s">
        <v>21</v>
      </c>
    </row>
    <row r="4" s="13" customFormat="1" ht="24" hidden="1" spans="1:15">
      <c r="A4" s="30">
        <v>2</v>
      </c>
      <c r="B4" s="26"/>
      <c r="C4" s="27" t="s">
        <v>22</v>
      </c>
      <c r="D4" s="27"/>
      <c r="E4" s="28">
        <v>6773</v>
      </c>
      <c r="F4" s="28">
        <v>770</v>
      </c>
      <c r="G4" s="28"/>
      <c r="H4" s="29">
        <f t="shared" si="0"/>
        <v>7543</v>
      </c>
      <c r="I4" s="29"/>
      <c r="J4" s="29"/>
      <c r="K4" s="29"/>
      <c r="L4" s="29" t="s">
        <v>18</v>
      </c>
      <c r="M4" s="26" t="s">
        <v>23</v>
      </c>
      <c r="N4" s="63"/>
      <c r="O4" s="13" t="s">
        <v>21</v>
      </c>
    </row>
    <row r="5" s="13" customFormat="1" ht="24" hidden="1" spans="1:15">
      <c r="A5" s="30">
        <v>3</v>
      </c>
      <c r="B5" s="31"/>
      <c r="C5" s="27" t="s">
        <v>24</v>
      </c>
      <c r="D5" s="27"/>
      <c r="E5" s="28">
        <v>3565</v>
      </c>
      <c r="F5" s="28">
        <v>50</v>
      </c>
      <c r="G5" s="28"/>
      <c r="H5" s="29">
        <f t="shared" si="0"/>
        <v>3615</v>
      </c>
      <c r="I5" s="29"/>
      <c r="J5" s="29"/>
      <c r="K5" s="29"/>
      <c r="L5" s="29" t="s">
        <v>25</v>
      </c>
      <c r="M5" s="26" t="s">
        <v>26</v>
      </c>
      <c r="N5" s="63"/>
      <c r="O5" s="13" t="s">
        <v>21</v>
      </c>
    </row>
    <row r="6" s="13" customFormat="1" ht="14.25" hidden="1" spans="1:15">
      <c r="A6" s="30">
        <v>5</v>
      </c>
      <c r="B6" s="31"/>
      <c r="C6" s="27" t="s">
        <v>27</v>
      </c>
      <c r="D6" s="27"/>
      <c r="E6" s="28">
        <v>7143</v>
      </c>
      <c r="F6" s="28"/>
      <c r="G6" s="28">
        <v>391</v>
      </c>
      <c r="H6" s="29">
        <f t="shared" si="0"/>
        <v>6752</v>
      </c>
      <c r="I6" s="29"/>
      <c r="J6" s="29"/>
      <c r="K6" s="29"/>
      <c r="L6" s="29" t="s">
        <v>18</v>
      </c>
      <c r="M6" s="26" t="s">
        <v>28</v>
      </c>
      <c r="N6" s="62" t="s">
        <v>29</v>
      </c>
      <c r="O6" s="13" t="s">
        <v>30</v>
      </c>
    </row>
    <row r="7" s="13" customFormat="1" ht="14.25" hidden="1" spans="1:15">
      <c r="A7" s="30">
        <v>6</v>
      </c>
      <c r="B7" s="31"/>
      <c r="C7" s="27" t="s">
        <v>31</v>
      </c>
      <c r="D7" s="27"/>
      <c r="E7" s="29">
        <v>6948.48</v>
      </c>
      <c r="F7" s="28"/>
      <c r="G7" s="28">
        <v>252</v>
      </c>
      <c r="H7" s="29">
        <f t="shared" si="0"/>
        <v>6696.48</v>
      </c>
      <c r="I7" s="29"/>
      <c r="J7" s="29"/>
      <c r="K7" s="29"/>
      <c r="L7" s="29" t="s">
        <v>18</v>
      </c>
      <c r="M7" s="26" t="s">
        <v>32</v>
      </c>
      <c r="N7" s="63"/>
      <c r="O7" s="13" t="s">
        <v>30</v>
      </c>
    </row>
    <row r="8" s="13" customFormat="1" ht="14.25" hidden="1" spans="1:15">
      <c r="A8" s="30">
        <v>7</v>
      </c>
      <c r="B8" s="31"/>
      <c r="C8" s="27" t="s">
        <v>33</v>
      </c>
      <c r="D8" s="27"/>
      <c r="E8" s="29">
        <v>6488.48</v>
      </c>
      <c r="F8" s="28"/>
      <c r="G8" s="28">
        <v>347</v>
      </c>
      <c r="H8" s="29">
        <f t="shared" si="0"/>
        <v>6141.48</v>
      </c>
      <c r="I8" s="29"/>
      <c r="J8" s="29"/>
      <c r="K8" s="29"/>
      <c r="L8" s="29" t="s">
        <v>18</v>
      </c>
      <c r="M8" s="26" t="s">
        <v>34</v>
      </c>
      <c r="N8" s="63"/>
      <c r="O8" s="13" t="s">
        <v>30</v>
      </c>
    </row>
    <row r="9" s="13" customFormat="1" ht="14.25" hidden="1" spans="1:15">
      <c r="A9" s="30">
        <v>8</v>
      </c>
      <c r="B9" s="31"/>
      <c r="C9" s="27" t="s">
        <v>25</v>
      </c>
      <c r="D9" s="27"/>
      <c r="E9" s="28">
        <v>5655</v>
      </c>
      <c r="F9" s="28"/>
      <c r="G9" s="28">
        <v>4</v>
      </c>
      <c r="H9" s="29">
        <f t="shared" si="0"/>
        <v>5651</v>
      </c>
      <c r="I9" s="29"/>
      <c r="J9" s="29"/>
      <c r="K9" s="29"/>
      <c r="L9" s="29" t="s">
        <v>18</v>
      </c>
      <c r="M9" s="26" t="s">
        <v>35</v>
      </c>
      <c r="N9" s="63"/>
      <c r="O9" s="13" t="s">
        <v>30</v>
      </c>
    </row>
    <row r="10" s="14" customFormat="1" ht="38.4" customHeight="1" spans="1:15">
      <c r="A10" s="32">
        <v>9</v>
      </c>
      <c r="B10" s="33"/>
      <c r="C10" s="34" t="s">
        <v>36</v>
      </c>
      <c r="D10" s="34" t="s">
        <v>37</v>
      </c>
      <c r="E10" s="35">
        <v>4294</v>
      </c>
      <c r="F10" s="35"/>
      <c r="G10" s="35">
        <v>1120.11</v>
      </c>
      <c r="H10" s="36">
        <f t="shared" ref="H10:H16" si="1">E10+F10-G10</f>
        <v>3173.89</v>
      </c>
      <c r="I10" s="36">
        <v>0</v>
      </c>
      <c r="J10" s="36">
        <v>1120.11</v>
      </c>
      <c r="K10" s="36"/>
      <c r="L10" s="36" t="s">
        <v>18</v>
      </c>
      <c r="M10" s="64" t="s">
        <v>38</v>
      </c>
      <c r="N10" s="65" t="s">
        <v>39</v>
      </c>
      <c r="O10" s="14" t="s">
        <v>40</v>
      </c>
    </row>
    <row r="11" s="13" customFormat="1" ht="48" hidden="1" customHeight="1" spans="1:15">
      <c r="A11" s="30">
        <v>10</v>
      </c>
      <c r="B11" s="31" t="s">
        <v>41</v>
      </c>
      <c r="C11" s="27" t="s">
        <v>42</v>
      </c>
      <c r="D11" s="27"/>
      <c r="E11" s="28">
        <v>4580</v>
      </c>
      <c r="F11" s="28"/>
      <c r="G11" s="28">
        <v>200</v>
      </c>
      <c r="H11" s="29">
        <f t="shared" si="1"/>
        <v>4380</v>
      </c>
      <c r="I11" s="29"/>
      <c r="J11" s="29"/>
      <c r="K11" s="29"/>
      <c r="L11" s="29" t="s">
        <v>18</v>
      </c>
      <c r="M11" s="26" t="s">
        <v>43</v>
      </c>
      <c r="N11" s="66" t="s">
        <v>29</v>
      </c>
      <c r="O11" s="13" t="s">
        <v>30</v>
      </c>
    </row>
    <row r="12" s="15" customFormat="1" ht="42.6" hidden="1" customHeight="1" spans="1:15">
      <c r="A12" s="37">
        <v>11</v>
      </c>
      <c r="B12" s="38" t="s">
        <v>44</v>
      </c>
      <c r="C12" s="39" t="s">
        <v>45</v>
      </c>
      <c r="D12" s="40" t="s">
        <v>37</v>
      </c>
      <c r="E12" s="41">
        <v>200</v>
      </c>
      <c r="F12" s="41"/>
      <c r="G12" s="41">
        <v>200</v>
      </c>
      <c r="H12" s="42">
        <f t="shared" si="1"/>
        <v>0</v>
      </c>
      <c r="I12" s="42">
        <v>0</v>
      </c>
      <c r="J12" s="42">
        <v>0</v>
      </c>
      <c r="K12" s="42"/>
      <c r="L12" s="42" t="s">
        <v>18</v>
      </c>
      <c r="M12" s="40" t="s">
        <v>46</v>
      </c>
      <c r="N12" s="67" t="s">
        <v>47</v>
      </c>
      <c r="O12" s="15" t="s">
        <v>48</v>
      </c>
    </row>
    <row r="13" s="13" customFormat="1" ht="33" hidden="1" customHeight="1" spans="1:15">
      <c r="A13" s="30">
        <v>12</v>
      </c>
      <c r="B13" s="31"/>
      <c r="C13" s="27" t="s">
        <v>49</v>
      </c>
      <c r="D13" s="27"/>
      <c r="E13" s="28">
        <v>347</v>
      </c>
      <c r="F13" s="28"/>
      <c r="G13" s="28">
        <v>1</v>
      </c>
      <c r="H13" s="29">
        <f t="shared" si="1"/>
        <v>346</v>
      </c>
      <c r="I13" s="29"/>
      <c r="J13" s="29"/>
      <c r="K13" s="29"/>
      <c r="L13" s="29" t="s">
        <v>18</v>
      </c>
      <c r="M13" s="26" t="s">
        <v>50</v>
      </c>
      <c r="N13" s="28" t="s">
        <v>29</v>
      </c>
      <c r="O13" s="13" t="s">
        <v>21</v>
      </c>
    </row>
    <row r="14" s="13" customFormat="1" ht="33" hidden="1" customHeight="1" spans="1:15">
      <c r="A14" s="30">
        <v>13</v>
      </c>
      <c r="B14" s="31"/>
      <c r="C14" s="43" t="s">
        <v>51</v>
      </c>
      <c r="D14" s="43"/>
      <c r="E14" s="28">
        <v>347</v>
      </c>
      <c r="F14" s="28"/>
      <c r="G14" s="28">
        <v>1</v>
      </c>
      <c r="H14" s="29">
        <f t="shared" si="1"/>
        <v>346</v>
      </c>
      <c r="I14" s="29"/>
      <c r="J14" s="29"/>
      <c r="K14" s="29"/>
      <c r="L14" s="29" t="s">
        <v>18</v>
      </c>
      <c r="M14" s="26" t="s">
        <v>50</v>
      </c>
      <c r="N14" s="28"/>
      <c r="O14" s="13" t="s">
        <v>21</v>
      </c>
    </row>
    <row r="15" s="13" customFormat="1" ht="33" hidden="1" customHeight="1" spans="1:15">
      <c r="A15" s="30">
        <v>14</v>
      </c>
      <c r="B15" s="31"/>
      <c r="C15" s="27" t="s">
        <v>52</v>
      </c>
      <c r="D15" s="27"/>
      <c r="E15" s="28">
        <v>347</v>
      </c>
      <c r="F15" s="28"/>
      <c r="G15" s="28">
        <v>1</v>
      </c>
      <c r="H15" s="29">
        <f t="shared" si="1"/>
        <v>346</v>
      </c>
      <c r="I15" s="29"/>
      <c r="J15" s="29"/>
      <c r="K15" s="29"/>
      <c r="L15" s="29" t="s">
        <v>18</v>
      </c>
      <c r="M15" s="26" t="s">
        <v>50</v>
      </c>
      <c r="N15" s="28"/>
      <c r="O15" s="13" t="s">
        <v>21</v>
      </c>
    </row>
    <row r="16" s="13" customFormat="1" ht="33" hidden="1" customHeight="1" spans="1:15">
      <c r="A16" s="30">
        <v>15</v>
      </c>
      <c r="B16" s="44"/>
      <c r="C16" s="43" t="s">
        <v>53</v>
      </c>
      <c r="D16" s="43" t="s">
        <v>37</v>
      </c>
      <c r="E16" s="28">
        <v>417</v>
      </c>
      <c r="F16" s="28"/>
      <c r="G16" s="28">
        <v>14</v>
      </c>
      <c r="H16" s="29">
        <f t="shared" si="1"/>
        <v>403</v>
      </c>
      <c r="I16" s="29">
        <v>0</v>
      </c>
      <c r="J16" s="29">
        <v>14</v>
      </c>
      <c r="K16" s="29"/>
      <c r="L16" s="29" t="s">
        <v>18</v>
      </c>
      <c r="M16" s="26" t="s">
        <v>54</v>
      </c>
      <c r="N16" s="68" t="s">
        <v>39</v>
      </c>
      <c r="O16" s="13" t="s">
        <v>55</v>
      </c>
    </row>
    <row r="17" s="13" customFormat="1" ht="33" hidden="1" customHeight="1" spans="1:15">
      <c r="A17" s="30">
        <v>16</v>
      </c>
      <c r="B17" s="45" t="s">
        <v>56</v>
      </c>
      <c r="C17" s="27" t="s">
        <v>57</v>
      </c>
      <c r="D17" s="27"/>
      <c r="E17" s="28">
        <v>4368</v>
      </c>
      <c r="F17" s="28">
        <v>100</v>
      </c>
      <c r="G17" s="28"/>
      <c r="H17" s="29">
        <f t="shared" ref="H17:H35" si="2">E17+F17-G17</f>
        <v>4468</v>
      </c>
      <c r="I17" s="29"/>
      <c r="J17" s="29"/>
      <c r="K17" s="29"/>
      <c r="L17" s="29" t="s">
        <v>18</v>
      </c>
      <c r="M17" s="26" t="s">
        <v>58</v>
      </c>
      <c r="N17" s="66" t="s">
        <v>20</v>
      </c>
      <c r="O17" s="13" t="s">
        <v>21</v>
      </c>
    </row>
    <row r="18" s="13" customFormat="1" ht="33" hidden="1" customHeight="1" spans="1:15">
      <c r="A18" s="30">
        <v>17</v>
      </c>
      <c r="B18" s="45"/>
      <c r="C18" s="46" t="s">
        <v>59</v>
      </c>
      <c r="D18" s="46"/>
      <c r="E18" s="29">
        <v>3949.67741935484</v>
      </c>
      <c r="F18" s="28"/>
      <c r="G18" s="28">
        <v>70</v>
      </c>
      <c r="H18" s="29">
        <f t="shared" si="2"/>
        <v>3879.67741935484</v>
      </c>
      <c r="I18" s="29"/>
      <c r="J18" s="29"/>
      <c r="K18" s="29"/>
      <c r="L18" s="29" t="s">
        <v>18</v>
      </c>
      <c r="M18" s="26" t="s">
        <v>60</v>
      </c>
      <c r="N18" s="69" t="s">
        <v>29</v>
      </c>
      <c r="O18" s="13" t="s">
        <v>30</v>
      </c>
    </row>
    <row r="19" s="13" customFormat="1" ht="33" hidden="1" customHeight="1" spans="1:15">
      <c r="A19" s="30">
        <v>18</v>
      </c>
      <c r="B19" s="45"/>
      <c r="C19" s="27" t="s">
        <v>61</v>
      </c>
      <c r="D19" s="27"/>
      <c r="E19" s="28">
        <v>3010</v>
      </c>
      <c r="F19" s="28"/>
      <c r="G19" s="28">
        <v>90</v>
      </c>
      <c r="H19" s="29">
        <f t="shared" si="2"/>
        <v>2920</v>
      </c>
      <c r="I19" s="29"/>
      <c r="J19" s="29"/>
      <c r="K19" s="29"/>
      <c r="L19" s="29" t="s">
        <v>18</v>
      </c>
      <c r="M19" s="26" t="s">
        <v>60</v>
      </c>
      <c r="N19" s="70"/>
      <c r="O19" s="13" t="s">
        <v>30</v>
      </c>
    </row>
    <row r="20" s="13" customFormat="1" ht="33" hidden="1" customHeight="1" spans="1:15">
      <c r="A20" s="30">
        <v>19</v>
      </c>
      <c r="B20" s="45"/>
      <c r="C20" s="27" t="s">
        <v>62</v>
      </c>
      <c r="D20" s="27"/>
      <c r="E20" s="28">
        <v>3120</v>
      </c>
      <c r="F20" s="28"/>
      <c r="G20" s="28">
        <v>70</v>
      </c>
      <c r="H20" s="29">
        <f t="shared" si="2"/>
        <v>3050</v>
      </c>
      <c r="I20" s="29"/>
      <c r="J20" s="29"/>
      <c r="K20" s="29"/>
      <c r="L20" s="29" t="s">
        <v>18</v>
      </c>
      <c r="M20" s="26" t="s">
        <v>60</v>
      </c>
      <c r="N20" s="70"/>
      <c r="O20" s="13" t="s">
        <v>30</v>
      </c>
    </row>
    <row r="21" s="13" customFormat="1" ht="33" hidden="1" customHeight="1" spans="1:15">
      <c r="A21" s="30">
        <v>20</v>
      </c>
      <c r="B21" s="45"/>
      <c r="C21" s="27" t="s">
        <v>63</v>
      </c>
      <c r="D21" s="27"/>
      <c r="E21" s="28">
        <v>2570</v>
      </c>
      <c r="F21" s="28"/>
      <c r="G21" s="28">
        <v>70</v>
      </c>
      <c r="H21" s="29">
        <f t="shared" si="2"/>
        <v>2500</v>
      </c>
      <c r="I21" s="29"/>
      <c r="J21" s="29"/>
      <c r="K21" s="29"/>
      <c r="L21" s="29" t="s">
        <v>18</v>
      </c>
      <c r="M21" s="26" t="s">
        <v>60</v>
      </c>
      <c r="N21" s="70"/>
      <c r="O21" s="13" t="s">
        <v>30</v>
      </c>
    </row>
    <row r="22" s="13" customFormat="1" ht="33" hidden="1" customHeight="1" spans="1:15">
      <c r="A22" s="30">
        <v>21</v>
      </c>
      <c r="B22" s="45"/>
      <c r="C22" s="27" t="s">
        <v>64</v>
      </c>
      <c r="D22" s="27"/>
      <c r="E22" s="28">
        <v>3030</v>
      </c>
      <c r="F22" s="28"/>
      <c r="G22" s="28">
        <v>150</v>
      </c>
      <c r="H22" s="29">
        <f t="shared" si="2"/>
        <v>2880</v>
      </c>
      <c r="I22" s="29"/>
      <c r="J22" s="29"/>
      <c r="K22" s="29"/>
      <c r="L22" s="29" t="s">
        <v>18</v>
      </c>
      <c r="M22" s="26" t="s">
        <v>60</v>
      </c>
      <c r="N22" s="70"/>
      <c r="O22" s="13" t="s">
        <v>30</v>
      </c>
    </row>
    <row r="23" s="13" customFormat="1" ht="33" hidden="1" customHeight="1" spans="1:15">
      <c r="A23" s="30">
        <v>22</v>
      </c>
      <c r="B23" s="45"/>
      <c r="C23" s="27" t="s">
        <v>65</v>
      </c>
      <c r="D23" s="27"/>
      <c r="E23" s="29">
        <v>2402.51612903226</v>
      </c>
      <c r="F23" s="28"/>
      <c r="G23" s="28">
        <v>72</v>
      </c>
      <c r="H23" s="29">
        <f t="shared" si="2"/>
        <v>2330.51612903226</v>
      </c>
      <c r="I23" s="29"/>
      <c r="J23" s="29"/>
      <c r="K23" s="29"/>
      <c r="L23" s="29" t="s">
        <v>18</v>
      </c>
      <c r="M23" s="26" t="s">
        <v>60</v>
      </c>
      <c r="N23" s="70"/>
      <c r="O23" s="13" t="s">
        <v>30</v>
      </c>
    </row>
    <row r="24" s="13" customFormat="1" ht="33" hidden="1" customHeight="1" spans="1:15">
      <c r="A24" s="30">
        <v>23</v>
      </c>
      <c r="B24" s="45"/>
      <c r="C24" s="27" t="s">
        <v>66</v>
      </c>
      <c r="D24" s="27"/>
      <c r="E24" s="29">
        <v>2690</v>
      </c>
      <c r="F24" s="28"/>
      <c r="G24" s="28">
        <v>80</v>
      </c>
      <c r="H24" s="29">
        <f t="shared" si="2"/>
        <v>2610</v>
      </c>
      <c r="I24" s="29"/>
      <c r="J24" s="29"/>
      <c r="K24" s="29"/>
      <c r="L24" s="29" t="s">
        <v>18</v>
      </c>
      <c r="M24" s="26" t="s">
        <v>60</v>
      </c>
      <c r="N24" s="70"/>
      <c r="O24" s="13" t="s">
        <v>30</v>
      </c>
    </row>
    <row r="25" s="13" customFormat="1" ht="33" hidden="1" customHeight="1" spans="1:15">
      <c r="A25" s="30">
        <v>24</v>
      </c>
      <c r="B25" s="47"/>
      <c r="C25" s="48" t="s">
        <v>67</v>
      </c>
      <c r="D25" s="48"/>
      <c r="E25" s="29">
        <v>940.645161290323</v>
      </c>
      <c r="F25" s="28"/>
      <c r="G25" s="28">
        <v>80</v>
      </c>
      <c r="H25" s="29">
        <f t="shared" si="2"/>
        <v>860.645161290323</v>
      </c>
      <c r="I25" s="29"/>
      <c r="J25" s="29"/>
      <c r="K25" s="29"/>
      <c r="L25" s="29" t="s">
        <v>18</v>
      </c>
      <c r="M25" s="26" t="s">
        <v>60</v>
      </c>
      <c r="N25" s="66"/>
      <c r="O25" s="13" t="s">
        <v>30</v>
      </c>
    </row>
    <row r="26" s="13" customFormat="1" ht="33" hidden="1" customHeight="1" spans="1:15">
      <c r="A26" s="30">
        <v>25</v>
      </c>
      <c r="B26" s="45" t="s">
        <v>68</v>
      </c>
      <c r="C26" s="27" t="s">
        <v>69</v>
      </c>
      <c r="D26" s="27" t="s">
        <v>37</v>
      </c>
      <c r="E26" s="28">
        <v>4890</v>
      </c>
      <c r="F26" s="28"/>
      <c r="G26" s="28">
        <v>1085.97</v>
      </c>
      <c r="H26" s="29">
        <f t="shared" si="2"/>
        <v>3804.03</v>
      </c>
      <c r="I26" s="29">
        <v>0</v>
      </c>
      <c r="J26" s="71">
        <v>1085.97</v>
      </c>
      <c r="K26" s="29"/>
      <c r="L26" s="29" t="s">
        <v>18</v>
      </c>
      <c r="M26" s="26" t="s">
        <v>70</v>
      </c>
      <c r="N26" s="72" t="s">
        <v>39</v>
      </c>
      <c r="O26" s="13" t="s">
        <v>55</v>
      </c>
    </row>
    <row r="27" s="14" customFormat="1" ht="33" customHeight="1" spans="1:15">
      <c r="A27" s="32">
        <v>26</v>
      </c>
      <c r="B27" s="49"/>
      <c r="C27" s="34" t="s">
        <v>71</v>
      </c>
      <c r="D27" s="34" t="s">
        <v>37</v>
      </c>
      <c r="E27" s="35">
        <v>2000</v>
      </c>
      <c r="F27" s="35"/>
      <c r="G27" s="35">
        <v>1116.11</v>
      </c>
      <c r="H27" s="36">
        <f t="shared" si="2"/>
        <v>883.89</v>
      </c>
      <c r="I27" s="36">
        <v>0</v>
      </c>
      <c r="J27" s="73">
        <v>1116.11</v>
      </c>
      <c r="K27" s="36"/>
      <c r="L27" s="36" t="s">
        <v>18</v>
      </c>
      <c r="M27" s="64" t="s">
        <v>70</v>
      </c>
      <c r="N27" s="74" t="s">
        <v>39</v>
      </c>
      <c r="O27" s="14" t="s">
        <v>72</v>
      </c>
    </row>
    <row r="28" s="13" customFormat="1" ht="25.95" hidden="1" customHeight="1" spans="1:15">
      <c r="A28" s="30">
        <v>27</v>
      </c>
      <c r="B28" s="26" t="s">
        <v>73</v>
      </c>
      <c r="C28" s="27" t="s">
        <v>74</v>
      </c>
      <c r="D28" s="27"/>
      <c r="E28" s="28">
        <v>1684</v>
      </c>
      <c r="F28" s="28"/>
      <c r="G28" s="28">
        <v>149</v>
      </c>
      <c r="H28" s="29">
        <f t="shared" si="2"/>
        <v>1535</v>
      </c>
      <c r="I28" s="29"/>
      <c r="J28" s="29"/>
      <c r="K28" s="29"/>
      <c r="L28" s="29" t="s">
        <v>75</v>
      </c>
      <c r="M28" s="26" t="s">
        <v>76</v>
      </c>
      <c r="N28" s="75" t="s">
        <v>29</v>
      </c>
      <c r="O28" s="13" t="s">
        <v>30</v>
      </c>
    </row>
    <row r="29" s="13" customFormat="1" ht="21" hidden="1" customHeight="1" spans="1:15">
      <c r="A29" s="30">
        <v>28</v>
      </c>
      <c r="B29" s="26" t="s">
        <v>77</v>
      </c>
      <c r="C29" s="27" t="s">
        <v>78</v>
      </c>
      <c r="D29" s="27"/>
      <c r="E29" s="28">
        <v>4080</v>
      </c>
      <c r="F29" s="28">
        <v>40</v>
      </c>
      <c r="G29" s="28"/>
      <c r="H29" s="29">
        <f t="shared" si="2"/>
        <v>4120</v>
      </c>
      <c r="I29" s="29"/>
      <c r="J29" s="29"/>
      <c r="K29" s="29"/>
      <c r="L29" s="29" t="s">
        <v>75</v>
      </c>
      <c r="M29" s="26" t="s">
        <v>79</v>
      </c>
      <c r="N29" s="62" t="s">
        <v>20</v>
      </c>
      <c r="O29" s="13" t="s">
        <v>21</v>
      </c>
    </row>
    <row r="30" s="13" customFormat="1" ht="21" hidden="1" customHeight="1" spans="1:15">
      <c r="A30" s="30">
        <v>29</v>
      </c>
      <c r="B30" s="26"/>
      <c r="C30" s="27" t="s">
        <v>80</v>
      </c>
      <c r="D30" s="27"/>
      <c r="E30" s="28">
        <v>3550</v>
      </c>
      <c r="F30" s="28">
        <v>400</v>
      </c>
      <c r="G30" s="28"/>
      <c r="H30" s="29">
        <f t="shared" si="2"/>
        <v>3950</v>
      </c>
      <c r="I30" s="29"/>
      <c r="J30" s="29"/>
      <c r="K30" s="29"/>
      <c r="L30" s="29" t="s">
        <v>75</v>
      </c>
      <c r="M30" s="26" t="s">
        <v>81</v>
      </c>
      <c r="N30" s="63"/>
      <c r="O30" s="13" t="s">
        <v>21</v>
      </c>
    </row>
    <row r="31" s="13" customFormat="1" ht="21" hidden="1" customHeight="1" spans="1:15">
      <c r="A31" s="30">
        <v>30</v>
      </c>
      <c r="B31" s="26"/>
      <c r="C31" s="27" t="s">
        <v>82</v>
      </c>
      <c r="D31" s="27"/>
      <c r="E31" s="28">
        <v>3600</v>
      </c>
      <c r="F31" s="28">
        <v>440</v>
      </c>
      <c r="G31" s="28"/>
      <c r="H31" s="29">
        <f t="shared" si="2"/>
        <v>4040</v>
      </c>
      <c r="I31" s="29"/>
      <c r="J31" s="29"/>
      <c r="K31" s="29"/>
      <c r="L31" s="29" t="s">
        <v>75</v>
      </c>
      <c r="M31" s="26" t="s">
        <v>83</v>
      </c>
      <c r="N31" s="63"/>
      <c r="O31" s="13" t="s">
        <v>21</v>
      </c>
    </row>
    <row r="32" s="13" customFormat="1" ht="21" hidden="1" customHeight="1" spans="1:15">
      <c r="A32" s="30">
        <v>31</v>
      </c>
      <c r="B32" s="26"/>
      <c r="C32" s="27" t="s">
        <v>84</v>
      </c>
      <c r="D32" s="27"/>
      <c r="E32" s="28">
        <v>3000</v>
      </c>
      <c r="F32" s="28">
        <v>220</v>
      </c>
      <c r="G32" s="28"/>
      <c r="H32" s="29">
        <f t="shared" si="2"/>
        <v>3220</v>
      </c>
      <c r="I32" s="29"/>
      <c r="J32" s="29"/>
      <c r="K32" s="29"/>
      <c r="L32" s="29" t="s">
        <v>75</v>
      </c>
      <c r="M32" s="26" t="s">
        <v>85</v>
      </c>
      <c r="N32" s="76"/>
      <c r="O32" s="13" t="s">
        <v>21</v>
      </c>
    </row>
    <row r="33" s="13" customFormat="1" ht="14.25" hidden="1" spans="1:15">
      <c r="A33" s="30">
        <v>32</v>
      </c>
      <c r="B33" s="50" t="s">
        <v>86</v>
      </c>
      <c r="C33" s="51" t="s">
        <v>87</v>
      </c>
      <c r="D33" s="52"/>
      <c r="E33" s="28">
        <v>2466</v>
      </c>
      <c r="F33" s="28"/>
      <c r="G33" s="28">
        <v>87</v>
      </c>
      <c r="H33" s="29">
        <f t="shared" si="2"/>
        <v>2379</v>
      </c>
      <c r="I33" s="29"/>
      <c r="J33" s="29"/>
      <c r="K33" s="29"/>
      <c r="L33" s="29" t="s">
        <v>25</v>
      </c>
      <c r="M33" s="26" t="s">
        <v>88</v>
      </c>
      <c r="N33" s="63" t="s">
        <v>29</v>
      </c>
      <c r="O33" s="13" t="s">
        <v>30</v>
      </c>
    </row>
    <row r="34" s="13" customFormat="1" ht="14.25" hidden="1" spans="1:15">
      <c r="A34" s="30">
        <v>33</v>
      </c>
      <c r="B34" s="53"/>
      <c r="C34" s="54" t="s">
        <v>89</v>
      </c>
      <c r="D34" s="55"/>
      <c r="E34" s="28">
        <v>2808</v>
      </c>
      <c r="F34" s="28"/>
      <c r="G34" s="28">
        <v>87</v>
      </c>
      <c r="H34" s="29">
        <f t="shared" si="2"/>
        <v>2721</v>
      </c>
      <c r="I34" s="29"/>
      <c r="J34" s="29"/>
      <c r="K34" s="29"/>
      <c r="L34" s="29" t="s">
        <v>25</v>
      </c>
      <c r="M34" s="26" t="s">
        <v>88</v>
      </c>
      <c r="N34" s="76"/>
      <c r="O34" s="13" t="s">
        <v>30</v>
      </c>
    </row>
    <row r="35" s="13" customFormat="1" ht="36.6" hidden="1" customHeight="1" spans="1:15">
      <c r="A35" s="30">
        <v>34</v>
      </c>
      <c r="B35" s="53" t="s">
        <v>90</v>
      </c>
      <c r="C35" s="55" t="s">
        <v>91</v>
      </c>
      <c r="D35" s="55"/>
      <c r="E35" s="28">
        <v>3700</v>
      </c>
      <c r="F35" s="28"/>
      <c r="G35" s="28">
        <v>550</v>
      </c>
      <c r="H35" s="29">
        <f t="shared" si="2"/>
        <v>3150</v>
      </c>
      <c r="I35" s="29"/>
      <c r="J35" s="29"/>
      <c r="K35" s="29"/>
      <c r="L35" s="29" t="s">
        <v>92</v>
      </c>
      <c r="M35" s="26" t="s">
        <v>93</v>
      </c>
      <c r="N35" s="76" t="s">
        <v>29</v>
      </c>
      <c r="O35" s="13" t="s">
        <v>30</v>
      </c>
    </row>
    <row r="36" s="13" customFormat="1" ht="14.25" hidden="1" spans="1:14">
      <c r="A36" s="30">
        <v>35</v>
      </c>
      <c r="B36" s="26" t="s">
        <v>94</v>
      </c>
      <c r="C36" s="27" t="s">
        <v>95</v>
      </c>
      <c r="D36" s="27"/>
      <c r="E36" s="28">
        <v>5663</v>
      </c>
      <c r="F36" s="28"/>
      <c r="G36" s="28">
        <v>2700</v>
      </c>
      <c r="H36" s="29">
        <f t="shared" ref="H36:H70" si="3">E36+F36-G36</f>
        <v>2963</v>
      </c>
      <c r="I36" s="29"/>
      <c r="J36" s="29"/>
      <c r="K36" s="29"/>
      <c r="L36" s="29" t="s">
        <v>92</v>
      </c>
      <c r="M36" s="26" t="s">
        <v>96</v>
      </c>
      <c r="N36" s="75" t="s">
        <v>97</v>
      </c>
    </row>
    <row r="37" s="13" customFormat="1" ht="14.25" hidden="1" spans="1:15">
      <c r="A37" s="30">
        <v>36</v>
      </c>
      <c r="B37" s="26"/>
      <c r="C37" s="27" t="s">
        <v>98</v>
      </c>
      <c r="D37" s="27"/>
      <c r="E37" s="28">
        <v>1900</v>
      </c>
      <c r="F37" s="28"/>
      <c r="G37" s="28">
        <v>200</v>
      </c>
      <c r="H37" s="29">
        <f t="shared" si="3"/>
        <v>1700</v>
      </c>
      <c r="I37" s="29"/>
      <c r="J37" s="29"/>
      <c r="K37" s="29"/>
      <c r="L37" s="29" t="s">
        <v>92</v>
      </c>
      <c r="M37" s="26" t="s">
        <v>99</v>
      </c>
      <c r="N37" s="62" t="s">
        <v>29</v>
      </c>
      <c r="O37" s="13" t="s">
        <v>30</v>
      </c>
    </row>
    <row r="38" s="13" customFormat="1" ht="37.05" hidden="1" customHeight="1" spans="1:15">
      <c r="A38" s="30">
        <v>37</v>
      </c>
      <c r="B38" s="26"/>
      <c r="C38" s="27" t="s">
        <v>100</v>
      </c>
      <c r="D38" s="27"/>
      <c r="E38" s="28">
        <v>2265</v>
      </c>
      <c r="F38" s="28">
        <v>39</v>
      </c>
      <c r="G38" s="28"/>
      <c r="H38" s="29">
        <f t="shared" si="3"/>
        <v>2304</v>
      </c>
      <c r="I38" s="29"/>
      <c r="J38" s="29"/>
      <c r="K38" s="29"/>
      <c r="L38" s="29" t="s">
        <v>92</v>
      </c>
      <c r="M38" s="26" t="s">
        <v>101</v>
      </c>
      <c r="N38" s="76"/>
      <c r="O38" s="13" t="s">
        <v>21</v>
      </c>
    </row>
    <row r="39" s="13" customFormat="1" ht="14.25" hidden="1" spans="1:14">
      <c r="A39" s="30">
        <v>38</v>
      </c>
      <c r="B39" s="26"/>
      <c r="C39" s="27" t="s">
        <v>102</v>
      </c>
      <c r="D39" s="27"/>
      <c r="E39" s="28">
        <v>1700</v>
      </c>
      <c r="F39" s="28">
        <v>1200</v>
      </c>
      <c r="G39" s="28"/>
      <c r="H39" s="29">
        <f t="shared" si="3"/>
        <v>2900</v>
      </c>
      <c r="I39" s="29"/>
      <c r="J39" s="29"/>
      <c r="K39" s="29"/>
      <c r="L39" s="29" t="s">
        <v>92</v>
      </c>
      <c r="M39" s="26" t="s">
        <v>103</v>
      </c>
      <c r="N39" s="75" t="s">
        <v>104</v>
      </c>
    </row>
    <row r="40" s="13" customFormat="1" ht="14.25" hidden="1" spans="1:15">
      <c r="A40" s="30">
        <v>39</v>
      </c>
      <c r="B40" s="26"/>
      <c r="C40" s="27" t="s">
        <v>105</v>
      </c>
      <c r="D40" s="27"/>
      <c r="E40" s="28">
        <v>2900</v>
      </c>
      <c r="F40" s="28">
        <v>173</v>
      </c>
      <c r="G40" s="28"/>
      <c r="H40" s="29">
        <f t="shared" si="3"/>
        <v>3073</v>
      </c>
      <c r="I40" s="29"/>
      <c r="J40" s="29"/>
      <c r="K40" s="29"/>
      <c r="L40" s="29" t="s">
        <v>92</v>
      </c>
      <c r="M40" s="26" t="s">
        <v>106</v>
      </c>
      <c r="N40" s="75" t="s">
        <v>20</v>
      </c>
      <c r="O40" s="13" t="s">
        <v>21</v>
      </c>
    </row>
    <row r="41" s="13" customFormat="1" ht="14.25" hidden="1" spans="1:15">
      <c r="A41" s="30">
        <v>40</v>
      </c>
      <c r="B41" s="50" t="s">
        <v>107</v>
      </c>
      <c r="C41" s="27" t="s">
        <v>108</v>
      </c>
      <c r="D41" s="27"/>
      <c r="E41" s="28">
        <v>2300</v>
      </c>
      <c r="F41" s="28"/>
      <c r="G41" s="28">
        <v>537</v>
      </c>
      <c r="H41" s="29">
        <f t="shared" si="3"/>
        <v>1763</v>
      </c>
      <c r="I41" s="29"/>
      <c r="J41" s="29"/>
      <c r="K41" s="29"/>
      <c r="L41" s="29" t="s">
        <v>92</v>
      </c>
      <c r="M41" s="26" t="s">
        <v>109</v>
      </c>
      <c r="N41" s="62" t="s">
        <v>29</v>
      </c>
      <c r="O41" s="13" t="s">
        <v>30</v>
      </c>
    </row>
    <row r="42" s="13" customFormat="1" ht="14.25" hidden="1" spans="1:15">
      <c r="A42" s="30">
        <v>41</v>
      </c>
      <c r="B42" s="56"/>
      <c r="C42" s="27" t="s">
        <v>110</v>
      </c>
      <c r="D42" s="27"/>
      <c r="E42" s="28">
        <v>1320</v>
      </c>
      <c r="F42" s="28"/>
      <c r="G42" s="28">
        <v>236</v>
      </c>
      <c r="H42" s="29">
        <f t="shared" si="3"/>
        <v>1084</v>
      </c>
      <c r="I42" s="29"/>
      <c r="J42" s="29"/>
      <c r="K42" s="29"/>
      <c r="L42" s="29" t="s">
        <v>92</v>
      </c>
      <c r="M42" s="26" t="s">
        <v>111</v>
      </c>
      <c r="N42" s="76"/>
      <c r="O42" s="13" t="s">
        <v>30</v>
      </c>
    </row>
    <row r="43" s="13" customFormat="1" ht="14.25" hidden="1" spans="1:15">
      <c r="A43" s="30">
        <v>42</v>
      </c>
      <c r="B43" s="56"/>
      <c r="C43" s="27" t="s">
        <v>112</v>
      </c>
      <c r="D43" s="27"/>
      <c r="E43" s="28">
        <v>500</v>
      </c>
      <c r="F43" s="28">
        <v>2300</v>
      </c>
      <c r="G43" s="28"/>
      <c r="H43" s="29">
        <f t="shared" si="3"/>
        <v>2800</v>
      </c>
      <c r="I43" s="29"/>
      <c r="J43" s="29"/>
      <c r="K43" s="29"/>
      <c r="L43" s="29" t="s">
        <v>92</v>
      </c>
      <c r="M43" s="26" t="s">
        <v>113</v>
      </c>
      <c r="N43" s="75" t="s">
        <v>20</v>
      </c>
      <c r="O43" s="13" t="s">
        <v>21</v>
      </c>
    </row>
    <row r="44" s="14" customFormat="1" ht="24" spans="1:15">
      <c r="A44" s="32">
        <v>43</v>
      </c>
      <c r="B44" s="57"/>
      <c r="C44" s="34" t="s">
        <v>114</v>
      </c>
      <c r="D44" s="34" t="s">
        <v>37</v>
      </c>
      <c r="E44" s="35">
        <v>2100</v>
      </c>
      <c r="F44" s="35"/>
      <c r="G44" s="35">
        <v>400</v>
      </c>
      <c r="H44" s="36">
        <f t="shared" si="3"/>
        <v>1700</v>
      </c>
      <c r="I44" s="36">
        <v>0</v>
      </c>
      <c r="J44" s="36"/>
      <c r="K44" s="36">
        <f>G44</f>
        <v>400</v>
      </c>
      <c r="L44" s="36" t="s">
        <v>115</v>
      </c>
      <c r="M44" s="64" t="s">
        <v>116</v>
      </c>
      <c r="N44" s="77" t="s">
        <v>117</v>
      </c>
      <c r="O44" s="14" t="s">
        <v>72</v>
      </c>
    </row>
    <row r="45" s="13" customFormat="1" ht="14.25" hidden="1" spans="1:14">
      <c r="A45" s="30">
        <v>44</v>
      </c>
      <c r="B45" s="56"/>
      <c r="C45" s="27" t="s">
        <v>118</v>
      </c>
      <c r="D45" s="27"/>
      <c r="E45" s="28">
        <v>500</v>
      </c>
      <c r="F45" s="28">
        <v>2300</v>
      </c>
      <c r="G45" s="28"/>
      <c r="H45" s="29">
        <f t="shared" si="3"/>
        <v>2800</v>
      </c>
      <c r="I45" s="29"/>
      <c r="J45" s="29"/>
      <c r="K45" s="29"/>
      <c r="L45" s="29" t="s">
        <v>92</v>
      </c>
      <c r="M45" s="26" t="s">
        <v>119</v>
      </c>
      <c r="N45" s="75" t="s">
        <v>104</v>
      </c>
    </row>
    <row r="46" s="13" customFormat="1" ht="18" hidden="1" customHeight="1" spans="1:15">
      <c r="A46" s="30">
        <v>45</v>
      </c>
      <c r="B46" s="53"/>
      <c r="C46" s="27" t="s">
        <v>120</v>
      </c>
      <c r="D46" s="27"/>
      <c r="E46" s="28">
        <v>703</v>
      </c>
      <c r="F46" s="28">
        <v>128</v>
      </c>
      <c r="G46" s="28"/>
      <c r="H46" s="29">
        <f t="shared" si="3"/>
        <v>831</v>
      </c>
      <c r="I46" s="29"/>
      <c r="J46" s="29"/>
      <c r="K46" s="29"/>
      <c r="L46" s="29" t="s">
        <v>92</v>
      </c>
      <c r="M46" s="26" t="s">
        <v>121</v>
      </c>
      <c r="N46" s="75" t="s">
        <v>20</v>
      </c>
      <c r="O46" s="13" t="s">
        <v>21</v>
      </c>
    </row>
    <row r="47" s="13" customFormat="1" ht="61.2" hidden="1" customHeight="1" spans="1:15">
      <c r="A47" s="30">
        <v>46</v>
      </c>
      <c r="B47" s="50" t="s">
        <v>122</v>
      </c>
      <c r="C47" s="27" t="s">
        <v>123</v>
      </c>
      <c r="D47" s="27"/>
      <c r="E47" s="28">
        <v>4050</v>
      </c>
      <c r="F47" s="28">
        <v>270</v>
      </c>
      <c r="G47" s="28"/>
      <c r="H47" s="29">
        <f t="shared" si="3"/>
        <v>4320</v>
      </c>
      <c r="I47" s="29"/>
      <c r="J47" s="29"/>
      <c r="K47" s="29"/>
      <c r="L47" s="29" t="s">
        <v>92</v>
      </c>
      <c r="M47" s="26" t="s">
        <v>124</v>
      </c>
      <c r="N47" s="62" t="s">
        <v>20</v>
      </c>
      <c r="O47" s="13" t="s">
        <v>21</v>
      </c>
    </row>
    <row r="48" s="13" customFormat="1" ht="40.8" hidden="1" customHeight="1" spans="1:15">
      <c r="A48" s="30">
        <v>47</v>
      </c>
      <c r="B48" s="56"/>
      <c r="C48" s="27" t="s">
        <v>125</v>
      </c>
      <c r="D48" s="27"/>
      <c r="E48" s="28">
        <v>3000</v>
      </c>
      <c r="F48" s="28">
        <v>600</v>
      </c>
      <c r="G48" s="28"/>
      <c r="H48" s="29">
        <f t="shared" si="3"/>
        <v>3600</v>
      </c>
      <c r="I48" s="29"/>
      <c r="J48" s="29"/>
      <c r="K48" s="29"/>
      <c r="L48" s="29" t="s">
        <v>92</v>
      </c>
      <c r="M48" s="26" t="s">
        <v>126</v>
      </c>
      <c r="N48" s="63"/>
      <c r="O48" s="13" t="s">
        <v>21</v>
      </c>
    </row>
    <row r="49" s="13" customFormat="1" ht="48" hidden="1" customHeight="1" spans="1:15">
      <c r="A49" s="30">
        <v>48</v>
      </c>
      <c r="B49" s="56"/>
      <c r="C49" s="26" t="s">
        <v>127</v>
      </c>
      <c r="D49" s="27"/>
      <c r="E49" s="28">
        <v>3697</v>
      </c>
      <c r="F49" s="28">
        <v>17</v>
      </c>
      <c r="G49" s="28"/>
      <c r="H49" s="29">
        <f t="shared" si="3"/>
        <v>3714</v>
      </c>
      <c r="I49" s="29"/>
      <c r="J49" s="29"/>
      <c r="K49" s="29"/>
      <c r="L49" s="29" t="s">
        <v>92</v>
      </c>
      <c r="M49" s="26" t="s">
        <v>128</v>
      </c>
      <c r="N49" s="76"/>
      <c r="O49" s="13" t="s">
        <v>21</v>
      </c>
    </row>
    <row r="50" s="13" customFormat="1" ht="93.6" hidden="1" customHeight="1" spans="1:15">
      <c r="A50" s="30">
        <v>49</v>
      </c>
      <c r="B50" s="56"/>
      <c r="C50" s="27" t="s">
        <v>129</v>
      </c>
      <c r="D50" s="27" t="s">
        <v>37</v>
      </c>
      <c r="E50" s="28">
        <v>1129</v>
      </c>
      <c r="F50" s="28">
        <v>169</v>
      </c>
      <c r="G50" s="28"/>
      <c r="H50" s="29">
        <f t="shared" si="3"/>
        <v>1298</v>
      </c>
      <c r="I50" s="29"/>
      <c r="J50" s="29"/>
      <c r="K50" s="29"/>
      <c r="L50" s="29" t="s">
        <v>92</v>
      </c>
      <c r="M50" s="26" t="s">
        <v>130</v>
      </c>
      <c r="N50" s="75"/>
      <c r="O50" s="13" t="s">
        <v>21</v>
      </c>
    </row>
    <row r="51" s="13" customFormat="1" ht="33" hidden="1" customHeight="1" spans="1:15">
      <c r="A51" s="30">
        <v>50</v>
      </c>
      <c r="B51" s="53"/>
      <c r="C51" s="27" t="s">
        <v>131</v>
      </c>
      <c r="D51" s="27"/>
      <c r="E51" s="28">
        <v>4316</v>
      </c>
      <c r="F51" s="28">
        <v>500</v>
      </c>
      <c r="G51" s="28"/>
      <c r="H51" s="29">
        <f t="shared" si="3"/>
        <v>4816</v>
      </c>
      <c r="I51" s="29"/>
      <c r="J51" s="29"/>
      <c r="K51" s="29"/>
      <c r="L51" s="29" t="s">
        <v>92</v>
      </c>
      <c r="M51" s="26" t="s">
        <v>132</v>
      </c>
      <c r="N51" s="75" t="s">
        <v>20</v>
      </c>
      <c r="O51" s="13" t="s">
        <v>21</v>
      </c>
    </row>
    <row r="52" s="13" customFormat="1" ht="33" hidden="1" customHeight="1" spans="1:15">
      <c r="A52" s="30">
        <v>51</v>
      </c>
      <c r="B52" s="58" t="s">
        <v>133</v>
      </c>
      <c r="C52" s="27" t="s">
        <v>134</v>
      </c>
      <c r="D52" s="27"/>
      <c r="E52" s="28">
        <v>4055</v>
      </c>
      <c r="F52" s="28"/>
      <c r="G52" s="28">
        <v>4</v>
      </c>
      <c r="H52" s="29">
        <f t="shared" si="3"/>
        <v>4051</v>
      </c>
      <c r="I52" s="29"/>
      <c r="J52" s="29"/>
      <c r="K52" s="29"/>
      <c r="L52" s="29" t="s">
        <v>25</v>
      </c>
      <c r="M52" s="26" t="s">
        <v>35</v>
      </c>
      <c r="N52" s="75" t="s">
        <v>29</v>
      </c>
      <c r="O52" s="13" t="s">
        <v>135</v>
      </c>
    </row>
    <row r="53" s="14" customFormat="1" ht="33" customHeight="1" spans="1:15">
      <c r="A53" s="32">
        <v>52</v>
      </c>
      <c r="B53" s="59" t="s">
        <v>136</v>
      </c>
      <c r="C53" s="34" t="s">
        <v>137</v>
      </c>
      <c r="D53" s="34" t="s">
        <v>37</v>
      </c>
      <c r="E53" s="35">
        <v>448</v>
      </c>
      <c r="F53" s="35"/>
      <c r="G53" s="35">
        <v>200</v>
      </c>
      <c r="H53" s="36">
        <f t="shared" si="3"/>
        <v>248</v>
      </c>
      <c r="I53" s="36">
        <v>0</v>
      </c>
      <c r="J53" s="36">
        <v>200</v>
      </c>
      <c r="K53" s="36"/>
      <c r="L53" s="36" t="s">
        <v>25</v>
      </c>
      <c r="M53" s="64" t="s">
        <v>138</v>
      </c>
      <c r="N53" s="77" t="s">
        <v>39</v>
      </c>
      <c r="O53" s="14" t="s">
        <v>72</v>
      </c>
    </row>
    <row r="54" s="13" customFormat="1" ht="44.4" hidden="1" customHeight="1" spans="1:15">
      <c r="A54" s="30">
        <v>53</v>
      </c>
      <c r="B54" s="56"/>
      <c r="C54" s="27" t="s">
        <v>139</v>
      </c>
      <c r="D54" s="27"/>
      <c r="E54" s="28">
        <v>1248</v>
      </c>
      <c r="F54" s="28"/>
      <c r="G54" s="28">
        <v>81</v>
      </c>
      <c r="H54" s="29">
        <f t="shared" si="3"/>
        <v>1167</v>
      </c>
      <c r="I54" s="29"/>
      <c r="J54" s="29"/>
      <c r="K54" s="29"/>
      <c r="L54" s="29" t="s">
        <v>25</v>
      </c>
      <c r="M54" s="26" t="s">
        <v>140</v>
      </c>
      <c r="N54" s="75" t="s">
        <v>29</v>
      </c>
      <c r="O54" s="13" t="s">
        <v>141</v>
      </c>
    </row>
    <row r="55" s="13" customFormat="1" ht="14.25" hidden="1" spans="1:15">
      <c r="A55" s="30">
        <v>54</v>
      </c>
      <c r="B55" s="50" t="s">
        <v>142</v>
      </c>
      <c r="C55" s="27" t="s">
        <v>143</v>
      </c>
      <c r="D55" s="27"/>
      <c r="E55" s="28">
        <v>2558</v>
      </c>
      <c r="F55" s="28">
        <v>100</v>
      </c>
      <c r="G55" s="28"/>
      <c r="H55" s="29">
        <f t="shared" si="3"/>
        <v>2658</v>
      </c>
      <c r="I55" s="29"/>
      <c r="J55" s="29"/>
      <c r="K55" s="29"/>
      <c r="L55" s="29" t="s">
        <v>25</v>
      </c>
      <c r="M55" s="26" t="s">
        <v>144</v>
      </c>
      <c r="N55" s="62" t="s">
        <v>20</v>
      </c>
      <c r="O55" s="13" t="s">
        <v>21</v>
      </c>
    </row>
    <row r="56" s="13" customFormat="1" ht="14.25" hidden="1" spans="1:15">
      <c r="A56" s="30">
        <v>55</v>
      </c>
      <c r="B56" s="56"/>
      <c r="C56" s="27" t="s">
        <v>145</v>
      </c>
      <c r="D56" s="27"/>
      <c r="E56" s="28">
        <v>3700</v>
      </c>
      <c r="F56" s="28">
        <v>500</v>
      </c>
      <c r="G56" s="28"/>
      <c r="H56" s="29">
        <f t="shared" si="3"/>
        <v>4200</v>
      </c>
      <c r="I56" s="29"/>
      <c r="J56" s="29"/>
      <c r="K56" s="29"/>
      <c r="L56" s="29" t="s">
        <v>25</v>
      </c>
      <c r="M56" s="26" t="s">
        <v>146</v>
      </c>
      <c r="N56" s="63"/>
      <c r="O56" s="13" t="s">
        <v>21</v>
      </c>
    </row>
    <row r="57" s="13" customFormat="1" ht="14.25" hidden="1" spans="1:15">
      <c r="A57" s="30">
        <v>56</v>
      </c>
      <c r="B57" s="56"/>
      <c r="C57" s="27" t="s">
        <v>147</v>
      </c>
      <c r="D57" s="27"/>
      <c r="E57" s="28">
        <v>2493</v>
      </c>
      <c r="F57" s="28">
        <v>200</v>
      </c>
      <c r="G57" s="28"/>
      <c r="H57" s="29">
        <f t="shared" si="3"/>
        <v>2693</v>
      </c>
      <c r="I57" s="29"/>
      <c r="J57" s="29"/>
      <c r="K57" s="29"/>
      <c r="L57" s="29" t="s">
        <v>25</v>
      </c>
      <c r="M57" s="26" t="s">
        <v>148</v>
      </c>
      <c r="N57" s="63"/>
      <c r="O57" s="13" t="s">
        <v>21</v>
      </c>
    </row>
    <row r="58" s="13" customFormat="1" ht="14.25" hidden="1" spans="1:15">
      <c r="A58" s="30">
        <v>57</v>
      </c>
      <c r="B58" s="56"/>
      <c r="C58" s="27" t="s">
        <v>149</v>
      </c>
      <c r="D58" s="27"/>
      <c r="E58" s="28">
        <v>2500</v>
      </c>
      <c r="F58" s="28">
        <v>200</v>
      </c>
      <c r="G58" s="28"/>
      <c r="H58" s="29">
        <f t="shared" si="3"/>
        <v>2700</v>
      </c>
      <c r="I58" s="29"/>
      <c r="J58" s="29"/>
      <c r="K58" s="29"/>
      <c r="L58" s="29" t="s">
        <v>25</v>
      </c>
      <c r="M58" s="26" t="s">
        <v>148</v>
      </c>
      <c r="N58" s="63"/>
      <c r="O58" s="13" t="s">
        <v>21</v>
      </c>
    </row>
    <row r="59" s="13" customFormat="1" ht="14.25" hidden="1" spans="1:15">
      <c r="A59" s="30">
        <v>58</v>
      </c>
      <c r="B59" s="56"/>
      <c r="C59" s="27" t="s">
        <v>150</v>
      </c>
      <c r="D59" s="27"/>
      <c r="E59" s="28">
        <v>2500</v>
      </c>
      <c r="F59" s="28">
        <v>200</v>
      </c>
      <c r="G59" s="28"/>
      <c r="H59" s="29">
        <f t="shared" si="3"/>
        <v>2700</v>
      </c>
      <c r="I59" s="29"/>
      <c r="J59" s="29"/>
      <c r="K59" s="29"/>
      <c r="L59" s="29" t="s">
        <v>25</v>
      </c>
      <c r="M59" s="26" t="s">
        <v>148</v>
      </c>
      <c r="N59" s="63"/>
      <c r="O59" s="13" t="s">
        <v>21</v>
      </c>
    </row>
    <row r="60" s="13" customFormat="1" ht="14.25" hidden="1" spans="1:15">
      <c r="A60" s="30">
        <v>59</v>
      </c>
      <c r="B60" s="56"/>
      <c r="C60" s="27" t="s">
        <v>151</v>
      </c>
      <c r="D60" s="27"/>
      <c r="E60" s="28">
        <v>1781</v>
      </c>
      <c r="F60" s="28">
        <v>200</v>
      </c>
      <c r="G60" s="28"/>
      <c r="H60" s="29">
        <f t="shared" si="3"/>
        <v>1981</v>
      </c>
      <c r="I60" s="29"/>
      <c r="J60" s="29"/>
      <c r="K60" s="29"/>
      <c r="L60" s="29" t="s">
        <v>25</v>
      </c>
      <c r="M60" s="26" t="s">
        <v>148</v>
      </c>
      <c r="N60" s="63"/>
      <c r="O60" s="13" t="s">
        <v>21</v>
      </c>
    </row>
    <row r="61" s="13" customFormat="1" ht="25.95" hidden="1" customHeight="1" spans="1:15">
      <c r="A61" s="30">
        <v>60</v>
      </c>
      <c r="B61" s="56"/>
      <c r="C61" s="27" t="s">
        <v>152</v>
      </c>
      <c r="D61" s="27"/>
      <c r="E61" s="28">
        <v>2650</v>
      </c>
      <c r="F61" s="28">
        <v>30</v>
      </c>
      <c r="G61" s="28"/>
      <c r="H61" s="29">
        <f t="shared" si="3"/>
        <v>2680</v>
      </c>
      <c r="I61" s="29"/>
      <c r="J61" s="29"/>
      <c r="K61" s="29"/>
      <c r="L61" s="29" t="s">
        <v>25</v>
      </c>
      <c r="M61" s="26" t="s">
        <v>153</v>
      </c>
      <c r="N61" s="76"/>
      <c r="O61" s="13" t="s">
        <v>21</v>
      </c>
    </row>
    <row r="62" s="14" customFormat="1" ht="24" spans="1:15">
      <c r="A62" s="32">
        <v>61</v>
      </c>
      <c r="B62" s="60"/>
      <c r="C62" s="34" t="s">
        <v>154</v>
      </c>
      <c r="D62" s="34" t="s">
        <v>37</v>
      </c>
      <c r="E62" s="35">
        <v>3500</v>
      </c>
      <c r="F62" s="35"/>
      <c r="G62" s="35">
        <v>2890</v>
      </c>
      <c r="H62" s="36">
        <f t="shared" si="3"/>
        <v>610</v>
      </c>
      <c r="I62" s="36">
        <v>2127</v>
      </c>
      <c r="J62" s="36"/>
      <c r="K62" s="36">
        <f>G62-I62</f>
        <v>763</v>
      </c>
      <c r="L62" s="36" t="s">
        <v>115</v>
      </c>
      <c r="M62" s="33" t="s">
        <v>155</v>
      </c>
      <c r="N62" s="77" t="s">
        <v>156</v>
      </c>
      <c r="O62" s="14" t="s">
        <v>157</v>
      </c>
    </row>
    <row r="63" s="13" customFormat="1" ht="14.25" hidden="1" spans="1:15">
      <c r="A63" s="30">
        <v>62</v>
      </c>
      <c r="B63" s="31" t="s">
        <v>158</v>
      </c>
      <c r="C63" s="28" t="s">
        <v>159</v>
      </c>
      <c r="D63" s="28"/>
      <c r="E63" s="28">
        <v>3940</v>
      </c>
      <c r="F63" s="28"/>
      <c r="G63" s="28">
        <v>30</v>
      </c>
      <c r="H63" s="29">
        <f t="shared" si="3"/>
        <v>3910</v>
      </c>
      <c r="I63" s="29"/>
      <c r="J63" s="29"/>
      <c r="K63" s="29"/>
      <c r="L63" s="29" t="s">
        <v>25</v>
      </c>
      <c r="M63" s="31" t="s">
        <v>160</v>
      </c>
      <c r="N63" s="78" t="s">
        <v>29</v>
      </c>
      <c r="O63" s="13" t="s">
        <v>30</v>
      </c>
    </row>
    <row r="64" s="13" customFormat="1" ht="14.25" hidden="1" spans="1:15">
      <c r="A64" s="30">
        <v>63</v>
      </c>
      <c r="B64" s="31"/>
      <c r="C64" s="28" t="s">
        <v>161</v>
      </c>
      <c r="D64" s="28"/>
      <c r="E64" s="28">
        <v>3910</v>
      </c>
      <c r="F64" s="28">
        <v>30</v>
      </c>
      <c r="G64" s="28"/>
      <c r="H64" s="29">
        <f t="shared" si="3"/>
        <v>3940</v>
      </c>
      <c r="I64" s="29"/>
      <c r="J64" s="29"/>
      <c r="K64" s="29"/>
      <c r="L64" s="29" t="s">
        <v>25</v>
      </c>
      <c r="M64" s="31" t="s">
        <v>162</v>
      </c>
      <c r="N64" s="28" t="s">
        <v>20</v>
      </c>
      <c r="O64" s="13" t="s">
        <v>21</v>
      </c>
    </row>
    <row r="65" s="13" customFormat="1" ht="14.25" hidden="1" spans="1:15">
      <c r="A65" s="30">
        <v>64</v>
      </c>
      <c r="B65" s="31"/>
      <c r="C65" s="28" t="s">
        <v>163</v>
      </c>
      <c r="D65" s="28"/>
      <c r="E65" s="28">
        <v>3610</v>
      </c>
      <c r="F65" s="28">
        <v>30</v>
      </c>
      <c r="G65" s="28"/>
      <c r="H65" s="29">
        <f t="shared" si="3"/>
        <v>3640</v>
      </c>
      <c r="I65" s="29"/>
      <c r="J65" s="29"/>
      <c r="K65" s="29"/>
      <c r="L65" s="29" t="s">
        <v>25</v>
      </c>
      <c r="M65" s="31" t="s">
        <v>164</v>
      </c>
      <c r="N65" s="28"/>
      <c r="O65" s="13" t="s">
        <v>21</v>
      </c>
    </row>
    <row r="66" s="13" customFormat="1" ht="25.95" hidden="1" customHeight="1" spans="1:15">
      <c r="A66" s="30">
        <v>65</v>
      </c>
      <c r="B66" s="31" t="s">
        <v>165</v>
      </c>
      <c r="C66" s="28" t="s">
        <v>166</v>
      </c>
      <c r="D66" s="28"/>
      <c r="E66" s="28">
        <v>6462</v>
      </c>
      <c r="F66" s="28">
        <v>360</v>
      </c>
      <c r="G66" s="28"/>
      <c r="H66" s="29">
        <f t="shared" si="3"/>
        <v>6822</v>
      </c>
      <c r="I66" s="29"/>
      <c r="J66" s="29"/>
      <c r="K66" s="29"/>
      <c r="L66" s="29" t="s">
        <v>18</v>
      </c>
      <c r="M66" s="31" t="s">
        <v>167</v>
      </c>
      <c r="N66" s="78" t="s">
        <v>20</v>
      </c>
      <c r="O66" s="13" t="s">
        <v>21</v>
      </c>
    </row>
    <row r="67" s="13" customFormat="1" ht="36.6" hidden="1" customHeight="1" spans="1:15">
      <c r="A67" s="30">
        <v>66</v>
      </c>
      <c r="B67" s="31" t="s">
        <v>168</v>
      </c>
      <c r="C67" s="28" t="s">
        <v>169</v>
      </c>
      <c r="D67" s="28"/>
      <c r="E67" s="28">
        <v>5744</v>
      </c>
      <c r="F67" s="28">
        <v>170</v>
      </c>
      <c r="G67" s="28"/>
      <c r="H67" s="29">
        <f t="shared" si="3"/>
        <v>5914</v>
      </c>
      <c r="I67" s="29"/>
      <c r="J67" s="29"/>
      <c r="K67" s="29"/>
      <c r="L67" s="29" t="s">
        <v>25</v>
      </c>
      <c r="M67" s="31" t="s">
        <v>170</v>
      </c>
      <c r="N67" s="75" t="s">
        <v>20</v>
      </c>
      <c r="O67" s="13" t="s">
        <v>21</v>
      </c>
    </row>
    <row r="68" s="13" customFormat="1" ht="30" hidden="1" customHeight="1" spans="1:15">
      <c r="A68" s="30">
        <v>67</v>
      </c>
      <c r="B68" s="31"/>
      <c r="C68" s="27" t="s">
        <v>171</v>
      </c>
      <c r="D68" s="27"/>
      <c r="E68" s="28">
        <v>2530</v>
      </c>
      <c r="F68" s="28">
        <v>160</v>
      </c>
      <c r="G68" s="28"/>
      <c r="H68" s="29">
        <f t="shared" si="3"/>
        <v>2690</v>
      </c>
      <c r="I68" s="29"/>
      <c r="J68" s="29"/>
      <c r="K68" s="29"/>
      <c r="L68" s="29" t="s">
        <v>25</v>
      </c>
      <c r="M68" s="26" t="s">
        <v>172</v>
      </c>
      <c r="N68" s="75"/>
      <c r="O68" s="13" t="s">
        <v>21</v>
      </c>
    </row>
    <row r="69" s="13" customFormat="1" ht="24" hidden="1" spans="1:15">
      <c r="A69" s="30">
        <v>68</v>
      </c>
      <c r="B69" s="31"/>
      <c r="C69" s="28" t="s">
        <v>173</v>
      </c>
      <c r="D69" s="28"/>
      <c r="E69" s="28">
        <v>2160</v>
      </c>
      <c r="F69" s="28">
        <v>4.5</v>
      </c>
      <c r="G69" s="28"/>
      <c r="H69" s="29">
        <f t="shared" si="3"/>
        <v>2164.5</v>
      </c>
      <c r="I69" s="29"/>
      <c r="J69" s="29"/>
      <c r="K69" s="29"/>
      <c r="L69" s="29" t="s">
        <v>25</v>
      </c>
      <c r="M69" s="31" t="s">
        <v>174</v>
      </c>
      <c r="N69" s="75"/>
      <c r="O69" s="13" t="s">
        <v>21</v>
      </c>
    </row>
    <row r="70" ht="14.25" hidden="1" spans="1:14">
      <c r="A70" s="79" t="s">
        <v>175</v>
      </c>
      <c r="B70" s="79"/>
      <c r="C70" s="79"/>
      <c r="D70" s="80"/>
      <c r="E70" s="80">
        <f>SUM(E3:E69)</f>
        <v>208939.798709677</v>
      </c>
      <c r="F70" s="80">
        <f>SUM(F3:F69)</f>
        <v>12050.5</v>
      </c>
      <c r="G70" s="80">
        <f>SUM(G3:G69)</f>
        <v>13566.19</v>
      </c>
      <c r="H70" s="81">
        <f t="shared" si="3"/>
        <v>207424.108709677</v>
      </c>
      <c r="I70" s="81">
        <f>SUM(I3:I69)</f>
        <v>2127</v>
      </c>
      <c r="J70" s="86">
        <f>SUM(J3:J69)</f>
        <v>3536.19</v>
      </c>
      <c r="K70" s="86">
        <f>SUM(K3:K69)</f>
        <v>1163</v>
      </c>
      <c r="L70" s="86"/>
      <c r="M70" s="87"/>
      <c r="N70" s="88"/>
    </row>
    <row r="71" ht="14.25" hidden="1" spans="1:14">
      <c r="A71" s="82"/>
      <c r="B71" s="83"/>
      <c r="C71" s="84"/>
      <c r="D71" s="84"/>
      <c r="E71" s="84"/>
      <c r="F71" s="84"/>
      <c r="G71" s="84"/>
      <c r="H71" s="84"/>
      <c r="I71" s="84"/>
      <c r="J71" s="79">
        <f>SUM(J70:K70)</f>
        <v>4699.19</v>
      </c>
      <c r="K71" s="79"/>
      <c r="L71" s="82"/>
      <c r="M71" s="83"/>
      <c r="N71" s="84"/>
    </row>
    <row r="72" ht="14.25" spans="1:14">
      <c r="A72" s="82"/>
      <c r="B72" s="83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3"/>
      <c r="N72" s="84"/>
    </row>
    <row r="73" ht="53.4" customHeight="1" spans="1:14">
      <c r="A73" s="85" t="s">
        <v>176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</row>
    <row r="76" spans="9:11">
      <c r="I76" s="89"/>
      <c r="J76" s="19" t="s">
        <v>177</v>
      </c>
      <c r="K76" s="19">
        <f>J71-J16-J26</f>
        <v>3599.22</v>
      </c>
    </row>
    <row r="78" spans="11:16">
      <c r="K78" s="19" t="s">
        <v>178</v>
      </c>
      <c r="L78" s="19" t="s">
        <v>18</v>
      </c>
      <c r="M78" s="19" t="s">
        <v>92</v>
      </c>
      <c r="N78" s="17" t="s">
        <v>179</v>
      </c>
      <c r="O78" s="19" t="s">
        <v>25</v>
      </c>
      <c r="P78" s="19" t="s">
        <v>175</v>
      </c>
    </row>
    <row r="79" spans="10:16">
      <c r="J79" s="19" t="s">
        <v>18</v>
      </c>
      <c r="K79" s="19">
        <f>J10+J27</f>
        <v>2236.22</v>
      </c>
      <c r="L79" s="19">
        <f>K79*0.6</f>
        <v>1341.732</v>
      </c>
      <c r="M79" s="19"/>
      <c r="N79" s="17">
        <f>K79*0.3</f>
        <v>670.866</v>
      </c>
      <c r="O79" s="19">
        <f>K79*0.1</f>
        <v>223.622</v>
      </c>
      <c r="P79" s="19">
        <f>L79+M79+N79+O79</f>
        <v>2236.22</v>
      </c>
    </row>
    <row r="80" spans="10:16">
      <c r="J80" s="36" t="s">
        <v>115</v>
      </c>
      <c r="K80" s="19">
        <f>K44+K62</f>
        <v>1163</v>
      </c>
      <c r="L80" s="19">
        <f>K80*0.3</f>
        <v>348.9</v>
      </c>
      <c r="M80" s="19">
        <f>K80*0.3</f>
        <v>348.9</v>
      </c>
      <c r="N80" s="17">
        <f>K80*0.3</f>
        <v>348.9</v>
      </c>
      <c r="O80" s="19">
        <f>K80*0.1</f>
        <v>116.3</v>
      </c>
      <c r="P80" s="19">
        <f>L80+M80+N80+O80</f>
        <v>1163</v>
      </c>
    </row>
    <row r="81" spans="10:16">
      <c r="J81" s="36" t="s">
        <v>25</v>
      </c>
      <c r="K81" s="19">
        <v>200</v>
      </c>
      <c r="L81" s="19"/>
      <c r="M81" s="19"/>
      <c r="N81" s="17">
        <f>K81*0.3</f>
        <v>60</v>
      </c>
      <c r="O81" s="19">
        <f>K81*0.7</f>
        <v>140</v>
      </c>
      <c r="P81" s="19">
        <f>L81+M81+N81+O81</f>
        <v>200</v>
      </c>
    </row>
    <row r="82" spans="10:16">
      <c r="J82" s="19" t="s">
        <v>175</v>
      </c>
      <c r="K82" s="19">
        <f t="shared" ref="K82:P82" si="4">SUBTOTAL(9,K79:K81)</f>
        <v>3599.22</v>
      </c>
      <c r="L82" s="19">
        <f t="shared" si="4"/>
        <v>1690.632</v>
      </c>
      <c r="M82" s="19">
        <f t="shared" si="4"/>
        <v>348.9</v>
      </c>
      <c r="N82" s="19">
        <f t="shared" si="4"/>
        <v>1079.766</v>
      </c>
      <c r="O82" s="19">
        <f t="shared" si="4"/>
        <v>479.922</v>
      </c>
      <c r="P82" s="19">
        <f t="shared" si="4"/>
        <v>3599.22</v>
      </c>
    </row>
  </sheetData>
  <autoFilter xmlns:etc="http://www.wps.cn/officeDocument/2017/etCustomData" ref="A1:O71" etc:filterBottomFollowUsedRange="0">
    <filterColumn colId="11">
      <colorFilter dxfId="0"/>
    </filterColumn>
    <extLst/>
  </autoFilter>
  <mergeCells count="29">
    <mergeCell ref="C1:N1"/>
    <mergeCell ref="A70:C70"/>
    <mergeCell ref="J71:K71"/>
    <mergeCell ref="A73:N73"/>
    <mergeCell ref="B3:B10"/>
    <mergeCell ref="B12:B16"/>
    <mergeCell ref="B17:B25"/>
    <mergeCell ref="B26:B27"/>
    <mergeCell ref="B29:B32"/>
    <mergeCell ref="B33:B34"/>
    <mergeCell ref="B36:B40"/>
    <mergeCell ref="B41:B46"/>
    <mergeCell ref="B47:B51"/>
    <mergeCell ref="B53:B54"/>
    <mergeCell ref="B55:B62"/>
    <mergeCell ref="B63:B65"/>
    <mergeCell ref="B67:B69"/>
    <mergeCell ref="N3:N5"/>
    <mergeCell ref="N6:N9"/>
    <mergeCell ref="N13:N15"/>
    <mergeCell ref="N18:N25"/>
    <mergeCell ref="N29:N32"/>
    <mergeCell ref="N33:N34"/>
    <mergeCell ref="N37:N38"/>
    <mergeCell ref="N41:N42"/>
    <mergeCell ref="N47:N49"/>
    <mergeCell ref="N55:N61"/>
    <mergeCell ref="N64:N65"/>
    <mergeCell ref="N67:N69"/>
  </mergeCells>
  <conditionalFormatting sqref="C13:D13">
    <cfRule type="duplicateValues" dxfId="1" priority="2"/>
  </conditionalFormatting>
  <conditionalFormatting sqref="C33:D35">
    <cfRule type="duplicateValues" dxfId="1" priority="1"/>
  </conditionalFormatting>
  <pageMargins left="0.75" right="0.75" top="1" bottom="1" header="0.511805555555556" footer="0.511805555555556"/>
  <pageSetup paperSize="9" scale="48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I6" sqref="I6"/>
    </sheetView>
  </sheetViews>
  <sheetFormatPr defaultColWidth="9" defaultRowHeight="20.25" outlineLevelRow="7"/>
  <cols>
    <col min="1" max="1" width="11.5" style="1" customWidth="1"/>
    <col min="2" max="2" width="11.375" style="1" customWidth="1"/>
    <col min="3" max="3" width="23.75" style="1" customWidth="1"/>
    <col min="4" max="4" width="14.75" style="1" customWidth="1"/>
    <col min="5" max="5" width="9.75" style="1" customWidth="1"/>
    <col min="6" max="6" width="14.25" style="1" customWidth="1"/>
    <col min="7" max="7" width="10.375" style="1" customWidth="1"/>
    <col min="8" max="8" width="12.25" style="1" customWidth="1"/>
    <col min="9" max="9" width="12.375" style="1" customWidth="1"/>
    <col min="10" max="10" width="12.875" style="1"/>
    <col min="11" max="11" width="47.375" style="2" customWidth="1"/>
    <col min="12" max="16384" width="9" style="1"/>
  </cols>
  <sheetData>
    <row r="1" ht="40.5" spans="1:11">
      <c r="A1" s="3" t="s">
        <v>2</v>
      </c>
      <c r="B1" s="3" t="s">
        <v>180</v>
      </c>
      <c r="C1" s="3" t="s">
        <v>181</v>
      </c>
      <c r="D1" s="3" t="s">
        <v>182</v>
      </c>
      <c r="E1" s="4" t="s">
        <v>183</v>
      </c>
      <c r="F1" s="3" t="s">
        <v>18</v>
      </c>
      <c r="G1" s="3" t="s">
        <v>92</v>
      </c>
      <c r="H1" s="4" t="s">
        <v>25</v>
      </c>
      <c r="I1" s="3" t="s">
        <v>179</v>
      </c>
      <c r="J1" s="3" t="s">
        <v>175</v>
      </c>
      <c r="K1" s="4" t="s">
        <v>184</v>
      </c>
    </row>
    <row r="2" ht="60.75" spans="1:11">
      <c r="A2" s="4" t="s">
        <v>16</v>
      </c>
      <c r="B2" s="5" t="s">
        <v>36</v>
      </c>
      <c r="C2" s="6" t="s">
        <v>38</v>
      </c>
      <c r="D2" s="7">
        <v>1120</v>
      </c>
      <c r="E2" s="3" t="s">
        <v>18</v>
      </c>
      <c r="F2" s="8">
        <f>D2*0.6</f>
        <v>672</v>
      </c>
      <c r="G2" s="8"/>
      <c r="H2" s="9">
        <f>D2*0.1</f>
        <v>112</v>
      </c>
      <c r="I2" s="8">
        <f>D2*0.3</f>
        <v>336</v>
      </c>
      <c r="J2" s="8">
        <f>F2+G2+H2+I2</f>
        <v>1120</v>
      </c>
      <c r="K2" s="4" t="s">
        <v>185</v>
      </c>
    </row>
    <row r="3" ht="60.75" spans="1:11">
      <c r="A3" s="4" t="s">
        <v>68</v>
      </c>
      <c r="B3" s="5" t="s">
        <v>71</v>
      </c>
      <c r="C3" s="6" t="s">
        <v>70</v>
      </c>
      <c r="D3" s="7">
        <v>1116.11</v>
      </c>
      <c r="E3" s="3"/>
      <c r="F3" s="8">
        <f>D3*0.6</f>
        <v>669.666</v>
      </c>
      <c r="G3" s="8"/>
      <c r="H3" s="9">
        <f>D3*0.1</f>
        <v>111.611</v>
      </c>
      <c r="I3" s="8">
        <f>D3*0.3</f>
        <v>334.833</v>
      </c>
      <c r="J3" s="8">
        <f>F3+G3+H3+I3</f>
        <v>1116.11</v>
      </c>
      <c r="K3" s="4" t="s">
        <v>186</v>
      </c>
    </row>
    <row r="4" ht="60.75" spans="1:11">
      <c r="A4" s="4" t="s">
        <v>107</v>
      </c>
      <c r="B4" s="5" t="s">
        <v>114</v>
      </c>
      <c r="C4" s="6" t="s">
        <v>116</v>
      </c>
      <c r="D4" s="7">
        <v>400</v>
      </c>
      <c r="E4" s="10" t="s">
        <v>115</v>
      </c>
      <c r="F4" s="8">
        <f>D4*0.3</f>
        <v>120</v>
      </c>
      <c r="G4" s="8">
        <f>D4*0.3</f>
        <v>120</v>
      </c>
      <c r="H4" s="9">
        <f>D4*0.1</f>
        <v>40</v>
      </c>
      <c r="I4" s="8">
        <f>D4*0.3</f>
        <v>120</v>
      </c>
      <c r="J4" s="8">
        <f>F4+G4+H4+I4</f>
        <v>400</v>
      </c>
      <c r="K4" s="4" t="s">
        <v>187</v>
      </c>
    </row>
    <row r="5" ht="60" customHeight="1" spans="1:11">
      <c r="A5" s="4" t="s">
        <v>136</v>
      </c>
      <c r="B5" s="5" t="s">
        <v>137</v>
      </c>
      <c r="C5" s="6" t="s">
        <v>138</v>
      </c>
      <c r="D5" s="7">
        <v>200</v>
      </c>
      <c r="E5" s="11" t="s">
        <v>25</v>
      </c>
      <c r="F5" s="8"/>
      <c r="G5" s="8"/>
      <c r="H5" s="9">
        <f>D5*0.7</f>
        <v>140</v>
      </c>
      <c r="I5" s="8">
        <f>D5*0.3</f>
        <v>60</v>
      </c>
      <c r="J5" s="8">
        <f>F5+G5+H5+I5</f>
        <v>200</v>
      </c>
      <c r="K5" s="4" t="s">
        <v>188</v>
      </c>
    </row>
    <row r="6" ht="96" customHeight="1" spans="1:11">
      <c r="A6" s="4" t="s">
        <v>142</v>
      </c>
      <c r="B6" s="5" t="s">
        <v>154</v>
      </c>
      <c r="C6" s="4" t="s">
        <v>155</v>
      </c>
      <c r="D6" s="7">
        <v>763</v>
      </c>
      <c r="E6" s="10" t="s">
        <v>115</v>
      </c>
      <c r="F6" s="8">
        <f>D6*0.3</f>
        <v>228.9</v>
      </c>
      <c r="G6" s="8">
        <f>D6*0.3</f>
        <v>228.9</v>
      </c>
      <c r="H6" s="8">
        <f>D6*0.1</f>
        <v>76.3</v>
      </c>
      <c r="I6" s="8">
        <f>D6*0.3</f>
        <v>228.9</v>
      </c>
      <c r="J6" s="8">
        <f>F6+G6+H6+I6</f>
        <v>763</v>
      </c>
      <c r="K6" s="4" t="s">
        <v>189</v>
      </c>
    </row>
    <row r="7" ht="39" customHeight="1" spans="1:11">
      <c r="A7" s="4" t="s">
        <v>175</v>
      </c>
      <c r="B7" s="4"/>
      <c r="C7" s="4"/>
      <c r="D7" s="3">
        <f>D2+D3+D4+D5+D6</f>
        <v>3599.11</v>
      </c>
      <c r="E7" s="3"/>
      <c r="F7" s="8">
        <f t="shared" ref="E7:J7" si="0">F2+F3+F4+F5+F6</f>
        <v>1690.566</v>
      </c>
      <c r="G7" s="8">
        <f t="shared" si="0"/>
        <v>348.9</v>
      </c>
      <c r="H7" s="8">
        <f t="shared" si="0"/>
        <v>479.911</v>
      </c>
      <c r="I7" s="8">
        <f t="shared" si="0"/>
        <v>1079.733</v>
      </c>
      <c r="J7" s="8">
        <f t="shared" si="0"/>
        <v>3599.11</v>
      </c>
      <c r="K7" s="4"/>
    </row>
    <row r="8" ht="52" customHeight="1" spans="1:14">
      <c r="A8" s="2" t="s">
        <v>176</v>
      </c>
      <c r="B8" s="2"/>
      <c r="C8" s="2"/>
      <c r="D8" s="2"/>
      <c r="E8" s="2"/>
      <c r="F8" s="2"/>
      <c r="G8" s="2"/>
      <c r="H8" s="2"/>
      <c r="I8" s="2"/>
      <c r="J8" s="2"/>
      <c r="K8" s="2"/>
      <c r="L8" s="12"/>
      <c r="M8" s="12"/>
      <c r="N8" s="12"/>
    </row>
  </sheetData>
  <mergeCells count="3">
    <mergeCell ref="A7:C7"/>
    <mergeCell ref="A8:K8"/>
    <mergeCell ref="E2:E3"/>
  </mergeCell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工资多发为追回责任人承担明细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</cp:lastModifiedBy>
  <dcterms:created xsi:type="dcterms:W3CDTF">2016-12-02T16:54:00Z</dcterms:created>
  <cp:lastPrinted>2025-02-08T09:57:00Z</cp:lastPrinted>
  <dcterms:modified xsi:type="dcterms:W3CDTF">2025-03-28T05:10:33Z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B05B0A49E0F94AC3B4C0BE76A3206A56_13</vt:lpwstr>
  </property>
</Properties>
</file>