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<sst xmlns="http://schemas.openxmlformats.org/spreadsheetml/2006/main" count="51" uniqueCount="45">
  <si>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序号</t>
  </si>
  <si>
    <t>姓名</t>
  </si>
  <si>
    <t>职位</t>
  </si>
  <si>
    <t>应发工资</t>
  </si>
  <si>
    <t>个人社保及公积金</t>
  </si>
  <si>
    <t>实发工资</t>
  </si>
  <si>
    <t>签字</t>
  </si>
  <si>
    <t>备注：单位社保及公积金</t>
  </si>
  <si>
    <t>甄玉琪</t>
  </si>
  <si>
    <t>总经理</t>
  </si>
  <si>
    <t>合计</t>
  </si>
  <si>
    <t>可扣除</t>
  </si>
  <si>
    <t>起征点</t>
  </si>
  <si>
    <t>赡养老人</t>
  </si>
  <si>
    <t>子女教育</t>
  </si>
  <si>
    <t>专项附加合计</t>
  </si>
  <si>
    <t>月累计扣除金额</t>
  </si>
  <si>
    <t>月应纳税额</t>
  </si>
  <si>
    <t>个税</t>
  </si>
  <si>
    <t>五险一金缴费明细表</t>
  </si>
  <si>
    <t>单位：中高后勤服务（新疆）新疆有限公司</t>
  </si>
  <si>
    <t>五险基数</t>
  </si>
  <si>
    <t>公积金基数</t>
  </si>
  <si>
    <t>养老保险</t>
  </si>
  <si>
    <t>工伤保险</t>
  </si>
  <si>
    <t>失业保险</t>
  </si>
  <si>
    <t>基本医疗保险费</t>
  </si>
  <si>
    <t>长期护理险</t>
  </si>
  <si>
    <t>职工大额医疗</t>
  </si>
  <si>
    <t>五险明细合计</t>
  </si>
  <si>
    <t>住房公积金</t>
  </si>
  <si>
    <t>公积金明细合计</t>
  </si>
  <si>
    <t>单位
(16%)</t>
  </si>
  <si>
    <t>个人
(8%)</t>
  </si>
  <si>
    <t>单位（0.4%)</t>
  </si>
  <si>
    <t>单位（0.5%）</t>
  </si>
  <si>
    <t>个人（0.5%）</t>
  </si>
  <si>
    <t>单位(9.7%)</t>
  </si>
  <si>
    <t>个人
(2%)</t>
  </si>
  <si>
    <t>单位（0.1%）</t>
  </si>
  <si>
    <t>单位</t>
  </si>
  <si>
    <t>个人</t>
  </si>
  <si>
    <t>单位
(5%)</t>
  </si>
  <si>
    <t>个人
(5%)</t>
  </si>
  <si>
    <t>甄总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</si>
</sst>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3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Border="1" applyAlignment="1" applyProtection="1">
      <alignment horizontal="center" vertical="center"/>
    </xf>
    <xf numFmtId="43" fontId="5" fillId="0" borderId="1" xfId="0" applyNumberFormat="1" applyFont="1" applyBorder="1" applyAlignment="1" applyProtection="1">
      <alignment horizontal="center" vertical="center" wrapText="1"/>
    </xf>
    <xf numFmtId="176" fontId="1" fillId="0" borderId="2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</xf>
    <xf numFmtId="176" fontId="1" fillId="0" borderId="4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178" fontId="10" fillId="0" borderId="6" xfId="0" applyNumberFormat="1" applyFont="1" applyFill="1" applyBorder="1" applyAlignment="1" applyProtection="1">
      <alignment horizontal="center" vertical="center"/>
    </xf>
    <xf numFmtId="178" fontId="10" fillId="0" borderId="6" xfId="0" applyNumberFormat="1" applyFont="1" applyFill="1" applyBorder="1" applyAlignment="1" applyProtection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178" fontId="9" fillId="0" borderId="6" xfId="0" applyNumberFormat="1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178" fontId="11" fillId="0" borderId="6" xfId="0" applyNumberFormat="1" applyFont="1" applyFill="1" applyBorder="1" applyAlignment="1" applyProtection="1">
      <alignment horizontal="center" vertical="center"/>
    </xf>
    <xf numFmtId="178" fontId="11" fillId="0" borderId="6" xfId="0" applyNumberFormat="1" applyFont="1" applyFill="1" applyBorder="1" applyAlignment="1" applyProtection="1">
      <alignment horizontal="center" vertical="center" shrinkToFit="1"/>
    </xf>
    <xf numFmtId="0" fontId="11" fillId="0" borderId="6" xfId="0" applyNumberFormat="1" applyFont="1" applyFill="1" applyBorder="1" applyAlignment="1" applyProtection="1">
      <alignment horizontal="center" vertical="center" shrinkToFit="1"/>
    </xf>
    <xf numFmtId="178" fontId="3" fillId="4" borderId="6" xfId="0" applyNumberFormat="1" applyFont="1" applyFill="1" applyBorder="1" applyAlignment="1" applyProtection="1">
      <alignment horizontal="center" vertical="center" wrapText="1"/>
    </xf>
    <xf numFmtId="178" fontId="3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178" fontId="9" fillId="5" borderId="6" xfId="0" applyNumberFormat="1" applyFont="1" applyFill="1" applyBorder="1" applyAlignment="1" applyProtection="1">
      <alignment horizontal="center" vertical="center" wrapText="1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12" fillId="4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S17"/>
  <sheetViews>
    <sheetView tabSelected="1" workbookViewId="0">
      <pane xSplit="3" topLeftCell="D1" activePane="topRight" state="frozen"/>
      <selection/>
      <selection pane="topRight" activeCell="L4" sqref="L4"/>
    </sheetView>
  </sheetViews>
  <sheetFormatPr defaultColWidth="9" defaultRowHeight="18.75" customHeight="1"/>
  <cols>
    <col min="1" max="1" width="16.125" style="1" customWidth="1"/>
    <col min="2" max="2" width="16" style="2" customWidth="1"/>
    <col min="3" max="3" width="12.625" style="1" customWidth="1"/>
    <col min="4" max="4" width="12.6666666666667" style="3"/>
    <col min="5" max="5" width="11.5" style="3" customWidth="1"/>
    <col min="6" max="6" width="15.8333333333333" style="3" customWidth="1"/>
    <col min="7" max="7" width="16.25" style="3" customWidth="1"/>
    <col min="8" max="8" width="12.375" customWidth="1"/>
  </cols>
  <sheetData>
    <row r="1" s="1" customFormat="1" ht="41" customHeight="1" spans="1:7">
      <c r="A1" s="4" t="s">
        <v>0</v>
      </c>
      <c r="B1" s="5" t="s">
        <v>1</v>
      </c>
      <c r="C1" s="6" t="s">
        <v>2</v>
      </c>
      <c r="D1" s="7"/>
      <c r="E1" s="7"/>
      <c r="F1" s="7"/>
      <c r="G1" s="7"/>
    </row>
    <row r="2" s="1" customFormat="1" ht="54" customHeight="1" spans="1:8">
      <c r="A2" s="4"/>
      <c r="B2" s="5"/>
      <c r="C2" s="6"/>
      <c r="D2" s="8" t="s">
        <v>3</v>
      </c>
      <c r="E2" s="9" t="s">
        <v>4</v>
      </c>
      <c r="F2" s="8" t="s">
        <v>5</v>
      </c>
      <c r="G2" s="9" t="s">
        <v>6</v>
      </c>
      <c r="H2" s="9" t="s">
        <v>7</v>
      </c>
    </row>
    <row r="3" customFormat="1" ht="65" customHeight="1" spans="1:8">
      <c r="A3" s="10">
        <v>1</v>
      </c>
      <c r="B3" s="11" t="s">
        <v>8</v>
      </c>
      <c r="C3" s="12" t="s">
        <v>9</v>
      </c>
      <c r="D3" s="13">
        <v>12000</v>
      </c>
      <c r="E3" s="13">
        <v>1920</v>
      </c>
      <c r="F3" s="13">
        <f>D3-E3</f>
        <v>10080</v>
      </c>
      <c r="G3" s="14"/>
      <c r="H3" s="9">
        <v>3804</v>
      </c>
    </row>
    <row r="4" s="1" customFormat="1" ht="35" customHeight="1" spans="1:8">
      <c r="A4" s="15" t="s">
        <v>10</v>
      </c>
      <c r="B4" s="16"/>
      <c r="C4" s="17"/>
      <c r="D4" s="9">
        <f>SUM(D3:D3)</f>
        <v>12000</v>
      </c>
      <c r="E4" s="9">
        <f>SUM(E3:E3)</f>
        <v>1920</v>
      </c>
      <c r="F4" s="9">
        <f>SUM(F3:F3)</f>
        <v>10080</v>
      </c>
      <c r="G4" s="9"/>
      <c r="H4" s="9">
        <f>SUM(H3:H3)</f>
        <v>3804</v>
      </c>
    </row>
    <row r="6" ht="41" customHeight="1"/>
    <row r="7" customHeight="1" spans="1:9">
      <c r="A7" s="18" t="s">
        <v>11</v>
      </c>
      <c r="B7" s="19" t="s">
        <v>12</v>
      </c>
      <c r="C7" s="20" t="s">
        <v>13</v>
      </c>
      <c r="D7" s="21" t="s">
        <v>14</v>
      </c>
      <c r="E7" s="21" t="s">
        <v>14</v>
      </c>
      <c r="F7" s="21" t="s">
        <v>15</v>
      </c>
      <c r="G7" s="21" t="s">
        <v>16</v>
      </c>
      <c r="H7" s="22" t="s">
        <v>17</v>
      </c>
      <c r="I7" s="22" t="s">
        <v>18</v>
      </c>
    </row>
    <row r="8" customHeight="1" spans="1:9">
      <c r="A8" s="23"/>
      <c r="B8" s="19">
        <v>5000</v>
      </c>
      <c r="C8" s="20">
        <v>3000</v>
      </c>
      <c r="D8" s="21">
        <v>2000</v>
      </c>
      <c r="E8" s="21">
        <v>2000</v>
      </c>
      <c r="F8" s="21">
        <f>SUM(B8:E8)</f>
        <v>12000</v>
      </c>
      <c r="G8" s="21">
        <f>F8+E3</f>
        <v>13920</v>
      </c>
      <c r="H8" s="22">
        <f>D3-G8</f>
        <v>-1920</v>
      </c>
      <c r="I8" s="22">
        <f>H8*0.03</f>
        <v>-57.6</v>
      </c>
    </row>
    <row r="12" ht="34" customHeight="1" spans="1:19">
      <c r="A12" s="24" t="s">
        <v>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customHeight="1" spans="1:19">
      <c r="A13" s="25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customHeight="1" spans="1:19">
      <c r="A14" s="26" t="s">
        <v>0</v>
      </c>
      <c r="B14" s="27" t="s">
        <v>1</v>
      </c>
      <c r="C14" s="28" t="s">
        <v>21</v>
      </c>
      <c r="D14" s="29" t="s">
        <v>22</v>
      </c>
      <c r="E14" s="30" t="s">
        <v>23</v>
      </c>
      <c r="F14" s="31"/>
      <c r="G14" s="30" t="s">
        <v>24</v>
      </c>
      <c r="H14" s="30" t="s">
        <v>25</v>
      </c>
      <c r="I14" s="30"/>
      <c r="J14" s="31" t="s">
        <v>26</v>
      </c>
      <c r="K14" s="31"/>
      <c r="L14" s="31" t="s">
        <v>27</v>
      </c>
      <c r="M14" s="31" t="s">
        <v>28</v>
      </c>
      <c r="N14" s="30" t="s">
        <v>10</v>
      </c>
      <c r="O14" s="30"/>
      <c r="P14" s="44" t="s">
        <v>29</v>
      </c>
      <c r="Q14" s="30" t="s">
        <v>30</v>
      </c>
      <c r="R14" s="31"/>
      <c r="S14" s="44" t="s">
        <v>31</v>
      </c>
    </row>
    <row r="15" ht="32" customHeight="1" spans="1:19">
      <c r="A15" s="32"/>
      <c r="B15" s="33"/>
      <c r="C15" s="34"/>
      <c r="D15" s="35"/>
      <c r="E15" s="36" t="s">
        <v>32</v>
      </c>
      <c r="F15" s="37" t="s">
        <v>33</v>
      </c>
      <c r="G15" s="36" t="s">
        <v>34</v>
      </c>
      <c r="H15" s="36" t="s">
        <v>35</v>
      </c>
      <c r="I15" s="37" t="s">
        <v>36</v>
      </c>
      <c r="J15" s="36" t="s">
        <v>37</v>
      </c>
      <c r="K15" s="37" t="s">
        <v>38</v>
      </c>
      <c r="L15" s="36" t="s">
        <v>39</v>
      </c>
      <c r="M15" s="37" t="s">
        <v>36</v>
      </c>
      <c r="N15" s="45" t="s">
        <v>40</v>
      </c>
      <c r="O15" s="45" t="s">
        <v>41</v>
      </c>
      <c r="P15" s="44"/>
      <c r="Q15" s="36" t="s">
        <v>42</v>
      </c>
      <c r="R15" s="37" t="s">
        <v>43</v>
      </c>
      <c r="S15" s="44"/>
    </row>
    <row r="16" customHeight="1" spans="1:19">
      <c r="A16" s="38">
        <v>1</v>
      </c>
      <c r="B16" s="39" t="s">
        <v>44</v>
      </c>
      <c r="C16" s="39">
        <v>12000</v>
      </c>
      <c r="D16" s="39">
        <v>12000</v>
      </c>
      <c r="E16" s="39">
        <f>C16*0.16</f>
        <v>1920</v>
      </c>
      <c r="F16" s="40">
        <f>C16*0.08</f>
        <v>960</v>
      </c>
      <c r="G16" s="40">
        <f>C16*0.004</f>
        <v>48</v>
      </c>
      <c r="H16" s="40">
        <f>C16*0.005</f>
        <v>60</v>
      </c>
      <c r="I16" s="40">
        <f>D16*0.005</f>
        <v>60</v>
      </c>
      <c r="J16" s="40">
        <f>C16*0.097</f>
        <v>1164</v>
      </c>
      <c r="K16" s="40">
        <f>C16*0.02</f>
        <v>240</v>
      </c>
      <c r="L16" s="40">
        <f>C16*0.001</f>
        <v>12</v>
      </c>
      <c r="M16" s="40">
        <f>C16*0.005</f>
        <v>60</v>
      </c>
      <c r="N16" s="39">
        <f>E16+G16+H16+J16+L16</f>
        <v>3204</v>
      </c>
      <c r="O16" s="39">
        <f>F16+I16+K16+M16</f>
        <v>1320</v>
      </c>
      <c r="P16" s="39">
        <f>N16+O16</f>
        <v>4524</v>
      </c>
      <c r="Q16" s="39">
        <f>D16*0.05</f>
        <v>600</v>
      </c>
      <c r="R16" s="39">
        <f>D16*0.05</f>
        <v>600</v>
      </c>
      <c r="S16" s="39">
        <f>Q16+R16</f>
        <v>1200</v>
      </c>
    </row>
    <row r="17" customHeight="1" spans="1:19">
      <c r="A17" s="41" t="s">
        <v>10</v>
      </c>
      <c r="B17" s="42"/>
      <c r="C17" s="42"/>
      <c r="D17" s="43"/>
      <c r="E17" s="39">
        <f t="shared" ref="E17:R17" si="0">SUM(E16:E16)</f>
        <v>1920</v>
      </c>
      <c r="F17" s="39">
        <f t="shared" si="0"/>
        <v>960</v>
      </c>
      <c r="G17" s="39">
        <f t="shared" si="0"/>
        <v>48</v>
      </c>
      <c r="H17" s="39">
        <f t="shared" si="0"/>
        <v>60</v>
      </c>
      <c r="I17" s="39">
        <f t="shared" si="0"/>
        <v>60</v>
      </c>
      <c r="J17" s="39">
        <f t="shared" si="0"/>
        <v>1164</v>
      </c>
      <c r="K17" s="39">
        <f t="shared" si="0"/>
        <v>240</v>
      </c>
      <c r="L17" s="39">
        <f t="shared" si="0"/>
        <v>12</v>
      </c>
      <c r="M17" s="39">
        <f t="shared" si="0"/>
        <v>60</v>
      </c>
      <c r="N17" s="39">
        <f t="shared" si="0"/>
        <v>3204</v>
      </c>
      <c r="O17" s="39">
        <f t="shared" si="0"/>
        <v>1320</v>
      </c>
      <c r="P17" s="46">
        <f t="shared" si="0"/>
        <v>4524</v>
      </c>
      <c r="Q17" s="39">
        <f t="shared" si="0"/>
        <v>600</v>
      </c>
      <c r="R17" s="39">
        <f t="shared" si="0"/>
        <v>600</v>
      </c>
      <c r="S17" s="39">
        <f>Q17+R17</f>
        <v>1200</v>
      </c>
    </row>
  </sheetData>
  <mergeCells count="20">
    <mergeCell ref="D1:G1"/>
    <mergeCell ref="A4:C4"/>
    <mergeCell ref="A12:S12"/>
    <mergeCell ref="A13:S13"/>
    <mergeCell ref="E14:F14"/>
    <mergeCell ref="H14:I14"/>
    <mergeCell ref="J14:K14"/>
    <mergeCell ref="N14:O14"/>
    <mergeCell ref="Q14:R14"/>
    <mergeCell ref="A17:D17"/>
    <mergeCell ref="A1:A2"/>
    <mergeCell ref="A7:A8"/>
    <mergeCell ref="A14:A15"/>
    <mergeCell ref="B1:B2"/>
    <mergeCell ref="B14:B15"/>
    <mergeCell ref="C1:C2"/>
    <mergeCell ref="C14:C15"/>
    <mergeCell ref="D14:D15"/>
    <mergeCell ref="P14:P15"/>
    <mergeCell ref="S14:S15"/>
  </mergeCells>
  <pageMargins left="0.7" right="0.7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joy</cp:lastModifiedBy>
  <dcterms:created xsi:type="dcterms:W3CDTF">2006-09-16T00:00:00Z</dcterms:created>
  <dcterms:modified xsi:type="dcterms:W3CDTF">2025-05-26T10:53:50Z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D36802575A4349F49426832D0B8417DB_12</vt:lpwstr>
  </property>
  <property fmtid="{D5CDD505-2E9C-101B-9397-08002B2CF9AE}" pid="3" name="KSOProductBuildVer">
    <vt:lpwstr>2052-12.1.0.20784</vt:lpwstr>
  </property>
</Properties>
</file>