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0"/>
  </bookViews>
  <sheets>
    <sheet name="2024.8 " sheetId="1" r:id="rId1"/>
    <sheet name="2024.9" sheetId="2" r:id="rId2"/>
    <sheet name="2024.10" sheetId="4" r:id="rId3"/>
    <sheet name="2024.11" sheetId="5" r:id="rId4"/>
    <sheet name="2024.12" sheetId="7" r:id="rId5"/>
    <sheet name="2025.01" sheetId="8" r:id="rId6"/>
    <sheet name="2025.02" sheetId="10" r:id="rId7"/>
    <sheet name="2025.03" sheetId="11" r:id="rId8"/>
    <sheet name="2025.04" sheetId="12" r:id="rId9"/>
    <sheet name="2025.05" sheetId="13" r:id="rId10"/>
    <sheet name="2025.06" sheetId="14" r:id="rId11"/>
  </sheets>
  <externalReferences>
    <externalReference r:id="rId12"/>
  </externalReferences>
  <definedNames>
    <definedName name="_xlnm._FilterDatabase" localSheetId="9" hidden="1">'2025.05'!$A$4:$U$27</definedName>
    <definedName name="_xlnm._FilterDatabase" localSheetId="10" hidden="1">'2025.06'!$A$4:$V$45</definedName>
    <definedName name="_xlnm._FilterDatabase" localSheetId="0" hidden="1">'2024.8 '!$A$3:$AG$7</definedName>
    <definedName name="_xlnm.Print_Titles" localSheetId="0">'2024.8 '!$1:$3</definedName>
    <definedName name="_xlnm._FilterDatabase" localSheetId="1" hidden="1">'2024.9'!$A$3:$AG$7</definedName>
    <definedName name="_xlnm.Print_Titles" localSheetId="1">'2024.9'!$1:$3</definedName>
    <definedName name="_xlnm._FilterDatabase" localSheetId="2" hidden="1">'2024.10'!$A$3:$AH$11</definedName>
    <definedName name="_xlnm.Print_Titles" localSheetId="2">'2024.10'!$1:$3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<sst xmlns="http://schemas.openxmlformats.org/spreadsheetml/2006/main" count="784" uniqueCount="191">
  <si>
    <t>08月</t>
  </si>
  <si>
    <t>个人部分</t>
  </si>
  <si>
    <t>合计（元）</t>
  </si>
  <si>
    <t>部门</t>
  </si>
  <si>
    <t>养老缴费基数</t>
  </si>
  <si>
    <t>基本</t>
  </si>
  <si>
    <t>补缴</t>
  </si>
  <si>
    <t>医疗缴费基数</t>
  </si>
  <si>
    <t>长期护理险</t>
  </si>
  <si>
    <t>工伤缴费基数</t>
  </si>
  <si>
    <t>当月</t>
  </si>
  <si>
    <t>失业缴费基数</t>
  </si>
  <si>
    <t>小计（元）</t>
  </si>
  <si>
    <t>大病医疗补助基数</t>
  </si>
  <si>
    <t>狄刚</t>
  </si>
  <si>
    <t>昌吉学院</t>
  </si>
  <si>
    <t>祖米热·艾尔肯</t>
  </si>
  <si>
    <t>行政人事部</t>
  </si>
  <si>
    <t>合计</t>
  </si>
  <si>
    <t>09月</t>
  </si>
  <si>
    <t>10月</t>
  </si>
  <si>
    <t>身份证号</t>
  </si>
  <si>
    <t>张晴晴</t>
  </si>
  <si>
    <t>唐言泽</t>
  </si>
  <si>
    <t>36中</t>
  </si>
  <si>
    <t>凯塞尔·克依木</t>
  </si>
  <si>
    <t>652822197006100018</t>
  </si>
  <si>
    <t>工程学院</t>
  </si>
  <si>
    <t>魏文财</t>
  </si>
  <si>
    <t>62040219881005311X</t>
  </si>
  <si>
    <t>热依马洪·麦麦提</t>
  </si>
  <si>
    <t>653123198609101558</t>
  </si>
  <si>
    <t>养老单位</t>
  </si>
  <si>
    <t>养老个人</t>
  </si>
  <si>
    <t>失业单位</t>
  </si>
  <si>
    <t>失业个人</t>
  </si>
  <si>
    <t>长期</t>
  </si>
  <si>
    <t>医疗单位</t>
  </si>
  <si>
    <t>医疗个人</t>
  </si>
  <si>
    <t>大病</t>
  </si>
  <si>
    <t>工伤</t>
  </si>
  <si>
    <t>2024年11月五险缴费明细表</t>
  </si>
  <si>
    <t>单位：中高后勤服务（新疆）新疆有限公司</t>
  </si>
  <si>
    <t>序号</t>
  </si>
  <si>
    <t>姓名</t>
  </si>
  <si>
    <t>身份证号码</t>
  </si>
  <si>
    <t>项目名称</t>
  </si>
  <si>
    <t>养老基数</t>
  </si>
  <si>
    <t>工伤基数</t>
  </si>
  <si>
    <t>失业基数</t>
  </si>
  <si>
    <t>医保基数</t>
  </si>
  <si>
    <t>养老保险</t>
  </si>
  <si>
    <t>工伤保险</t>
  </si>
  <si>
    <t>失业保险</t>
  </si>
  <si>
    <t>基本医疗保险费</t>
  </si>
  <si>
    <t>职工大额医疗互助保险</t>
  </si>
  <si>
    <t>五险明细合计</t>
  </si>
  <si>
    <t>单位
(16%)</t>
  </si>
  <si>
    <t>个人
(8%)</t>
  </si>
  <si>
    <t>单位（0.4%)</t>
  </si>
  <si>
    <t>单位（0.5%）</t>
  </si>
  <si>
    <t>个人（0.5%）</t>
  </si>
  <si>
    <t>单位(8.2%)</t>
  </si>
  <si>
    <t>个人
(2%)</t>
  </si>
  <si>
    <t>单位（0.1%）</t>
  </si>
  <si>
    <t>单位</t>
  </si>
  <si>
    <t>个人</t>
  </si>
  <si>
    <t>652301198508300314</t>
  </si>
  <si>
    <t>652323200205074311</t>
  </si>
  <si>
    <t>622323199609123764</t>
  </si>
  <si>
    <t>2024年12月五险缴费明细表</t>
  </si>
  <si>
    <t>职工大额医疗</t>
  </si>
  <si>
    <t>田春燕</t>
  </si>
  <si>
    <t>622426197802086745</t>
  </si>
  <si>
    <t>新疆大学</t>
  </si>
  <si>
    <t>赵洪涛</t>
  </si>
  <si>
    <t>650105199101021919</t>
  </si>
  <si>
    <t>2025年01月五险缴费明细表</t>
  </si>
  <si>
    <t>五险基数</t>
  </si>
  <si>
    <t>4,999.00</t>
  </si>
  <si>
    <t>付晨雨</t>
  </si>
  <si>
    <t>654001199612012128</t>
  </si>
  <si>
    <t>新疆总部</t>
  </si>
  <si>
    <t>2025年02月五险缴费明细表</t>
  </si>
  <si>
    <t>徐成鑫</t>
  </si>
  <si>
    <t>652323200305102615</t>
  </si>
  <si>
    <t>2025年03月五险一金缴费明细表</t>
  </si>
  <si>
    <t>公积金基数</t>
  </si>
  <si>
    <t>住房公积金</t>
  </si>
  <si>
    <t>公积金明细合计</t>
  </si>
  <si>
    <t>单位(9.7%)</t>
  </si>
  <si>
    <t>单位
(5%)</t>
  </si>
  <si>
    <t>个人
(5%)</t>
  </si>
  <si>
    <t>3月份补缴了1-3月份的公积金费用</t>
  </si>
  <si>
    <t>刘佳伟</t>
  </si>
  <si>
    <t>652323199302092612</t>
  </si>
  <si>
    <t>瞿昕</t>
  </si>
  <si>
    <t>654001198902071412</t>
  </si>
  <si>
    <t>2025年04月五险一金缴费明细表</t>
  </si>
  <si>
    <t>雷伟华</t>
  </si>
  <si>
    <t>610629199211131212</t>
  </si>
  <si>
    <t>师专</t>
  </si>
  <si>
    <t>陈松山</t>
  </si>
  <si>
    <t>411628199709214637</t>
  </si>
  <si>
    <t>2025年05月五险一金缴费明细表</t>
  </si>
  <si>
    <t>综合部</t>
  </si>
  <si>
    <t>郑建梅</t>
  </si>
  <si>
    <t>650103197304124027</t>
  </si>
  <si>
    <t>新疆总工会</t>
  </si>
  <si>
    <t>美热班·艾拜都</t>
  </si>
  <si>
    <t>650105198509200721</t>
  </si>
  <si>
    <t>马桂菊</t>
  </si>
  <si>
    <t>622623197408041823</t>
  </si>
  <si>
    <t>张有锋</t>
  </si>
  <si>
    <t>622301197310057099</t>
  </si>
  <si>
    <t>赵勇</t>
  </si>
  <si>
    <t>65010519770707221X</t>
  </si>
  <si>
    <t>4,300.00</t>
  </si>
  <si>
    <t>孙都喜</t>
  </si>
  <si>
    <t>650102197310030039</t>
  </si>
  <si>
    <t>吕庆威</t>
  </si>
  <si>
    <t>65010519720910133X</t>
  </si>
  <si>
    <t>刘虎田</t>
  </si>
  <si>
    <t>610322197110035811</t>
  </si>
  <si>
    <t>常宝轩</t>
  </si>
  <si>
    <t>610431200002070616</t>
  </si>
  <si>
    <t>市场部</t>
  </si>
  <si>
    <t>唐新梅</t>
  </si>
  <si>
    <t>532527199908022925</t>
  </si>
  <si>
    <t>胡月蕊</t>
  </si>
  <si>
    <t>530127199912230029</t>
  </si>
  <si>
    <t>唐甜甜</t>
  </si>
  <si>
    <t>610721200510105129</t>
  </si>
  <si>
    <t>阿米娜·吾布利哈斯木</t>
  </si>
  <si>
    <t>650102198602123020</t>
  </si>
  <si>
    <t>八一中学</t>
  </si>
  <si>
    <t>许鸽鸽</t>
  </si>
  <si>
    <t>659001198907094829</t>
  </si>
  <si>
    <t>2025年06月五险一金缴费明细表</t>
  </si>
  <si>
    <t>备注</t>
  </si>
  <si>
    <t>管理人员</t>
  </si>
  <si>
    <t>新疆大学绿化</t>
  </si>
  <si>
    <t>新疆大学保洁</t>
  </si>
  <si>
    <t>基层员工</t>
  </si>
  <si>
    <t>不管理，只代扣代缴</t>
  </si>
  <si>
    <t>甄玉琪</t>
  </si>
  <si>
    <t>652323199109172610</t>
  </si>
  <si>
    <t>总经办</t>
  </si>
  <si>
    <t>窦伟</t>
  </si>
  <si>
    <t>654223198206052110</t>
  </si>
  <si>
    <t>克尔曼·吾布力</t>
  </si>
  <si>
    <t>653127199712160054</t>
  </si>
  <si>
    <t>顾金津</t>
  </si>
  <si>
    <t>41272119910901342X</t>
  </si>
  <si>
    <t>贾晨晨</t>
  </si>
  <si>
    <t>654221199812184422</t>
  </si>
  <si>
    <t>周慧敏</t>
  </si>
  <si>
    <t>410221200204277665</t>
  </si>
  <si>
    <t>总部</t>
  </si>
  <si>
    <t>张耀之</t>
  </si>
  <si>
    <t>650104199201035019</t>
  </si>
  <si>
    <t>王冰</t>
  </si>
  <si>
    <t>650102198009176017</t>
  </si>
  <si>
    <t>新疆救助站</t>
  </si>
  <si>
    <t>黄亮</t>
  </si>
  <si>
    <t>652523197810240513</t>
  </si>
  <si>
    <t>夏代提古丽·吐尔迪</t>
  </si>
  <si>
    <t>652123198810052021</t>
  </si>
  <si>
    <t>苏玉莲</t>
  </si>
  <si>
    <t>650103197408284025</t>
  </si>
  <si>
    <t>赵兵</t>
  </si>
  <si>
    <t>650103197608150670</t>
  </si>
  <si>
    <t>蒋国兵</t>
  </si>
  <si>
    <t>650103197401171319</t>
  </si>
  <si>
    <t>肖克来提·阿不都拉</t>
  </si>
  <si>
    <t>650102198005094030</t>
  </si>
  <si>
    <t>郭虎</t>
  </si>
  <si>
    <t>650102197409084539</t>
  </si>
  <si>
    <t>肖海文</t>
  </si>
  <si>
    <t>500234198609033566</t>
  </si>
  <si>
    <t>新疆八一中学</t>
  </si>
  <si>
    <t>刘淑萍</t>
  </si>
  <si>
    <t>65232219870402454X</t>
  </si>
  <si>
    <t>加得拉·加吾达提</t>
  </si>
  <si>
    <t>654201199108060826</t>
  </si>
  <si>
    <t>任洁</t>
  </si>
  <si>
    <t>65012119910909002X</t>
  </si>
  <si>
    <t>武锦芸</t>
  </si>
  <si>
    <t>620422198608238423</t>
  </si>
  <si>
    <t>王圆圆</t>
  </si>
  <si>
    <t>13092119900807484X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</si>
</sst>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_ "/>
    <numFmt numFmtId="179" formatCode="0.00_ ;[Red]\-0.00\ "/>
  </numFmts>
  <fonts count="43">
    <font>
      <sz val="12"/>
      <name val="宋体"/>
      <charset val="134"/>
    </font>
    <font>
      <sz val="11"/>
      <color theme="1"/>
      <name val="宋体"/>
      <charset val="134"/>
    </font>
    <font>
      <b/>
      <sz val="20"/>
      <color rgb="FF000000"/>
      <name val="宋体"/>
      <charset val="134"/>
    </font>
    <font>
      <b/>
      <sz val="20"/>
      <name val="宋体"/>
      <charset val="134"/>
    </font>
    <font>
      <b/>
      <sz val="11"/>
      <color rgb="FF000000"/>
      <name val="宋体"/>
      <charset val="134"/>
    </font>
    <font>
      <b/>
      <sz val="18"/>
      <color rgb="FF000000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sz val="12"/>
      <color rgb="FFFF0000"/>
      <name val="宋体"/>
      <charset val="134"/>
    </font>
    <font>
      <sz val="14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name val="宋体"/>
      <charset val="134"/>
    </font>
    <font>
      <sz val="10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8" borderId="14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9" borderId="17" applyNumberFormat="0" applyAlignment="0" applyProtection="0">
      <alignment vertical="center"/>
    </xf>
    <xf numFmtId="0" fontId="33" fillId="10" borderId="18" applyNumberFormat="0" applyAlignment="0" applyProtection="0">
      <alignment vertical="center"/>
    </xf>
    <xf numFmtId="0" fontId="34" fillId="10" borderId="17" applyNumberFormat="0" applyAlignment="0" applyProtection="0">
      <alignment vertical="center"/>
    </xf>
    <xf numFmtId="0" fontId="35" fillId="11" borderId="19" applyNumberFormat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45">
    <xf numFmtId="0" fontId="0" fillId="0" borderId="0" xfId="0"/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NumberFormat="1" applyAlignment="1">
      <alignment horizontal="center"/>
    </xf>
    <xf numFmtId="176" fontId="0" fillId="0" borderId="0" xfId="0" applyNumberFormat="1" applyAlignment="1">
      <alignment horizontal="center" shrinkToFit="1"/>
    </xf>
    <xf numFmtId="176" fontId="0" fillId="0" borderId="0" xfId="0" applyNumberFormat="1" applyAlignment="1">
      <alignment horizontal="center"/>
    </xf>
    <xf numFmtId="176" fontId="0" fillId="0" borderId="0" xfId="0" applyNumberFormat="1"/>
    <xf numFmtId="0" fontId="0" fillId="0" borderId="0" xfId="0" applyAlignment="1">
      <alignment horizontal="left"/>
    </xf>
    <xf numFmtId="0" fontId="2" fillId="0" borderId="0" xfId="0" applyNumberFormat="1" applyFont="1" applyFill="1" applyBorder="1" applyAlignment="1" applyProtection="1">
      <alignment horizontal="center" vertical="center"/>
    </xf>
    <xf numFmtId="176" fontId="2" fillId="0" borderId="0" xfId="0" applyNumberFormat="1" applyFont="1" applyFill="1" applyBorder="1" applyAlignment="1" applyProtection="1">
      <alignment horizontal="center" vertical="center" shrinkToFit="1"/>
    </xf>
    <xf numFmtId="176" fontId="2" fillId="0" borderId="0" xfId="0" applyNumberFormat="1" applyFont="1" applyFill="1" applyBorder="1" applyAlignment="1" applyProtection="1">
      <alignment horizontal="center" vertical="center"/>
    </xf>
    <xf numFmtId="176" fontId="3" fillId="0" borderId="0" xfId="0" applyNumberFormat="1" applyFont="1" applyFill="1" applyBorder="1" applyAlignment="1" applyProtection="1">
      <alignment horizontal="center" vertical="center"/>
    </xf>
    <xf numFmtId="176" fontId="2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176" fontId="5" fillId="0" borderId="0" xfId="0" applyNumberFormat="1" applyFont="1" applyFill="1" applyBorder="1" applyAlignment="1" applyProtection="1">
      <alignment horizontal="center" vertical="center" shrinkToFit="1"/>
    </xf>
    <xf numFmtId="176" fontId="5" fillId="0" borderId="0" xfId="0" applyNumberFormat="1" applyFont="1" applyFill="1" applyBorder="1" applyAlignment="1" applyProtection="1">
      <alignment horizontal="center" vertical="center"/>
    </xf>
    <xf numFmtId="176" fontId="6" fillId="0" borderId="0" xfId="0" applyNumberFormat="1" applyFont="1" applyFill="1" applyBorder="1" applyAlignment="1" applyProtection="1">
      <alignment horizontal="center" vertical="center"/>
    </xf>
    <xf numFmtId="176" fontId="5" fillId="0" borderId="0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176" fontId="7" fillId="0" borderId="1" xfId="0" applyNumberFormat="1" applyFont="1" applyFill="1" applyBorder="1" applyAlignment="1" applyProtection="1">
      <alignment horizontal="center" vertical="center" shrinkToFit="1"/>
    </xf>
    <xf numFmtId="176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shrinkToFit="1"/>
    </xf>
    <xf numFmtId="176" fontId="4" fillId="0" borderId="1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/>
    </xf>
    <xf numFmtId="176" fontId="9" fillId="0" borderId="1" xfId="0" applyNumberFormat="1" applyFont="1" applyFill="1" applyBorder="1" applyAlignment="1" applyProtection="1">
      <alignment horizontal="center" vertical="center" shrinkToFit="1"/>
    </xf>
    <xf numFmtId="176" fontId="9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shrinkToFit="1"/>
    </xf>
    <xf numFmtId="176" fontId="8" fillId="2" borderId="1" xfId="0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 shrinkToFit="1"/>
    </xf>
    <xf numFmtId="176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 shrinkToFit="1"/>
    </xf>
    <xf numFmtId="176" fontId="0" fillId="0" borderId="1" xfId="0" applyNumberFormat="1" applyFont="1" applyFill="1" applyBorder="1" applyAlignment="1">
      <alignment horizontal="center" vertical="center" shrinkToFit="1"/>
    </xf>
    <xf numFmtId="176" fontId="0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shrinkToFit="1"/>
    </xf>
    <xf numFmtId="0" fontId="0" fillId="0" borderId="2" xfId="0" applyNumberFormat="1" applyFill="1" applyBorder="1" applyAlignment="1">
      <alignment horizontal="center" vertical="center"/>
    </xf>
    <xf numFmtId="0" fontId="0" fillId="0" borderId="3" xfId="0" applyNumberFormat="1" applyFill="1" applyBorder="1" applyAlignment="1">
      <alignment horizontal="center" vertical="center"/>
    </xf>
    <xf numFmtId="0" fontId="0" fillId="0" borderId="3" xfId="0" applyNumberFormat="1" applyFill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/>
    </xf>
    <xf numFmtId="176" fontId="4" fillId="3" borderId="1" xfId="0" applyNumberFormat="1" applyFont="1" applyFill="1" applyBorder="1" applyAlignment="1" applyProtection="1">
      <alignment horizontal="center" vertical="center"/>
    </xf>
    <xf numFmtId="176" fontId="8" fillId="0" borderId="1" xfId="0" applyNumberFormat="1" applyFont="1" applyFill="1" applyBorder="1" applyAlignment="1" applyProtection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176" fontId="4" fillId="4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8" fillId="4" borderId="1" xfId="0" applyNumberFormat="1" applyFont="1" applyFill="1" applyBorder="1" applyAlignment="1" applyProtection="1">
      <alignment horizontal="center" vertical="center"/>
    </xf>
    <xf numFmtId="176" fontId="8" fillId="4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shrinkToFit="1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 shrinkToFit="1"/>
    </xf>
    <xf numFmtId="176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shrinkToFit="1"/>
    </xf>
    <xf numFmtId="176" fontId="0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 shrinkToFit="1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0" fillId="4" borderId="1" xfId="0" applyNumberFormat="1" applyFill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NumberFormat="1" applyBorder="1" applyAlignment="1">
      <alignment horizontal="center" vertical="center" wrapText="1"/>
    </xf>
    <xf numFmtId="176" fontId="4" fillId="0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5" xfId="0" applyNumberFormat="1" applyFont="1" applyFill="1" applyBorder="1" applyAlignment="1" applyProtection="1">
      <alignment horizontal="center" vertical="center" shrinkToFit="1"/>
    </xf>
    <xf numFmtId="0" fontId="7" fillId="0" borderId="6" xfId="0" applyNumberFormat="1" applyFont="1" applyFill="1" applyBorder="1" applyAlignment="1" applyProtection="1">
      <alignment horizontal="center" vertical="center" shrinkToFit="1"/>
    </xf>
    <xf numFmtId="0" fontId="0" fillId="0" borderId="4" xfId="0" applyBorder="1" applyAlignment="1">
      <alignment horizontal="center" vertical="center"/>
    </xf>
    <xf numFmtId="0" fontId="11" fillId="0" borderId="0" xfId="0" applyFont="1"/>
    <xf numFmtId="0" fontId="11" fillId="0" borderId="0" xfId="0" applyFont="1" applyFill="1"/>
    <xf numFmtId="0" fontId="0" fillId="5" borderId="0" xfId="0" applyFill="1"/>
    <xf numFmtId="0" fontId="12" fillId="0" borderId="0" xfId="0" applyFont="1" applyAlignment="1">
      <alignment horizontal="center" wrapText="1"/>
    </xf>
    <xf numFmtId="177" fontId="0" fillId="0" borderId="0" xfId="0" applyNumberFormat="1"/>
    <xf numFmtId="0" fontId="13" fillId="5" borderId="7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5" borderId="9" xfId="0" applyFont="1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4" fillId="5" borderId="12" xfId="0" applyFont="1" applyFill="1" applyBorder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 wrapText="1"/>
    </xf>
    <xf numFmtId="9" fontId="15" fillId="5" borderId="1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178" fontId="15" fillId="0" borderId="1" xfId="0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178" fontId="15" fillId="0" borderId="6" xfId="0" applyNumberFormat="1" applyFont="1" applyFill="1" applyBorder="1" applyAlignment="1">
      <alignment horizontal="center" vertical="center" wrapText="1"/>
    </xf>
    <xf numFmtId="0" fontId="11" fillId="5" borderId="1" xfId="0" applyNumberFormat="1" applyFont="1" applyFill="1" applyBorder="1" applyAlignment="1">
      <alignment horizontal="center" vertical="center"/>
    </xf>
    <xf numFmtId="0" fontId="11" fillId="5" borderId="1" xfId="0" applyNumberFormat="1" applyFont="1" applyFill="1" applyBorder="1" applyAlignment="1">
      <alignment horizontal="center" vertical="center" wrapText="1"/>
    </xf>
    <xf numFmtId="176" fontId="14" fillId="6" borderId="13" xfId="0" applyNumberFormat="1" applyFont="1" applyFill="1" applyBorder="1" applyAlignment="1">
      <alignment horizontal="center" vertical="center" wrapText="1"/>
    </xf>
    <xf numFmtId="0" fontId="14" fillId="6" borderId="13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176" fontId="11" fillId="5" borderId="0" xfId="0" applyNumberFormat="1" applyFont="1" applyFill="1"/>
    <xf numFmtId="176" fontId="13" fillId="0" borderId="0" xfId="0" applyNumberFormat="1" applyFont="1" applyAlignment="1">
      <alignment horizontal="center" vertical="center" wrapText="1"/>
    </xf>
    <xf numFmtId="176" fontId="13" fillId="0" borderId="0" xfId="0" applyNumberFormat="1" applyFont="1" applyAlignment="1">
      <alignment vertical="center"/>
    </xf>
    <xf numFmtId="176" fontId="13" fillId="0" borderId="0" xfId="0" applyNumberFormat="1" applyFont="1" applyAlignment="1">
      <alignment horizontal="center" vertical="center"/>
    </xf>
    <xf numFmtId="176" fontId="13" fillId="0" borderId="0" xfId="0" applyNumberFormat="1" applyFont="1" applyFill="1" applyAlignment="1">
      <alignment horizontal="center" vertical="center"/>
    </xf>
    <xf numFmtId="176" fontId="13" fillId="0" borderId="0" xfId="0" applyNumberFormat="1" applyFont="1" applyFill="1" applyAlignment="1">
      <alignment vertical="center"/>
    </xf>
    <xf numFmtId="0" fontId="0" fillId="5" borderId="0" xfId="0" applyFill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178" fontId="0" fillId="0" borderId="0" xfId="0" applyNumberFormat="1"/>
    <xf numFmtId="0" fontId="0" fillId="6" borderId="0" xfId="0" applyFill="1"/>
    <xf numFmtId="0" fontId="14" fillId="5" borderId="1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10" fontId="15" fillId="0" borderId="1" xfId="0" applyNumberFormat="1" applyFont="1" applyFill="1" applyBorder="1" applyAlignment="1">
      <alignment horizontal="center" vertical="center" wrapText="1"/>
    </xf>
    <xf numFmtId="10" fontId="15" fillId="0" borderId="6" xfId="0" applyNumberFormat="1" applyFont="1" applyFill="1" applyBorder="1" applyAlignment="1">
      <alignment horizontal="center" vertical="center" wrapText="1"/>
    </xf>
    <xf numFmtId="10" fontId="15" fillId="6" borderId="2" xfId="0" applyNumberFormat="1" applyFont="1" applyFill="1" applyBorder="1" applyAlignment="1">
      <alignment horizontal="center" vertical="center" wrapText="1"/>
    </xf>
    <xf numFmtId="10" fontId="15" fillId="6" borderId="4" xfId="0" applyNumberFormat="1" applyFont="1" applyFill="1" applyBorder="1" applyAlignment="1">
      <alignment horizontal="center" vertical="center" wrapText="1"/>
    </xf>
    <xf numFmtId="176" fontId="15" fillId="0" borderId="6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5" fillId="0" borderId="6" xfId="0" applyNumberFormat="1" applyFont="1" applyFill="1" applyBorder="1" applyAlignment="1">
      <alignment horizontal="center" vertical="center" wrapText="1"/>
    </xf>
    <xf numFmtId="176" fontId="14" fillId="6" borderId="6" xfId="0" applyNumberFormat="1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/>
    </xf>
    <xf numFmtId="176" fontId="13" fillId="6" borderId="1" xfId="0" applyNumberFormat="1" applyFont="1" applyFill="1" applyBorder="1" applyAlignment="1">
      <alignment horizontal="center" vertical="center"/>
    </xf>
    <xf numFmtId="176" fontId="13" fillId="6" borderId="3" xfId="0" applyNumberFormat="1" applyFont="1" applyFill="1" applyBorder="1" applyAlignment="1">
      <alignment vertical="center"/>
    </xf>
    <xf numFmtId="176" fontId="13" fillId="6" borderId="3" xfId="0" applyNumberFormat="1" applyFont="1" applyFill="1" applyBorder="1" applyAlignment="1">
      <alignment horizontal="center" vertical="center"/>
    </xf>
    <xf numFmtId="176" fontId="13" fillId="6" borderId="4" xfId="0" applyNumberFormat="1" applyFont="1" applyFill="1" applyBorder="1" applyAlignment="1">
      <alignment horizontal="center" vertical="center"/>
    </xf>
    <xf numFmtId="176" fontId="13" fillId="5" borderId="0" xfId="0" applyNumberFormat="1" applyFont="1" applyFill="1" applyAlignment="1">
      <alignment vertical="center"/>
    </xf>
    <xf numFmtId="176" fontId="13" fillId="6" borderId="0" xfId="0" applyNumberFormat="1" applyFont="1" applyFill="1" applyAlignment="1">
      <alignment horizontal="center" vertical="center"/>
    </xf>
    <xf numFmtId="177" fontId="14" fillId="5" borderId="1" xfId="0" applyNumberFormat="1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/>
    </xf>
    <xf numFmtId="179" fontId="15" fillId="0" borderId="1" xfId="0" applyNumberFormat="1" applyFont="1" applyFill="1" applyBorder="1" applyAlignment="1">
      <alignment horizontal="center" vertical="center" wrapText="1"/>
    </xf>
    <xf numFmtId="177" fontId="15" fillId="5" borderId="2" xfId="0" applyNumberFormat="1" applyFont="1" applyFill="1" applyBorder="1" applyAlignment="1">
      <alignment horizontal="center" vertical="center" wrapText="1"/>
    </xf>
    <xf numFmtId="10" fontId="15" fillId="0" borderId="2" xfId="0" applyNumberFormat="1" applyFont="1" applyFill="1" applyBorder="1" applyAlignment="1" applyProtection="1">
      <alignment horizontal="center" vertical="center" wrapText="1"/>
    </xf>
    <xf numFmtId="177" fontId="15" fillId="5" borderId="3" xfId="0" applyNumberFormat="1" applyFont="1" applyFill="1" applyBorder="1" applyAlignment="1">
      <alignment horizontal="center" vertical="center" wrapText="1"/>
    </xf>
    <xf numFmtId="9" fontId="15" fillId="0" borderId="2" xfId="0" applyNumberFormat="1" applyFont="1" applyFill="1" applyBorder="1" applyAlignment="1">
      <alignment horizontal="center" vertical="center" wrapText="1"/>
    </xf>
    <xf numFmtId="177" fontId="15" fillId="0" borderId="6" xfId="0" applyNumberFormat="1" applyFont="1" applyFill="1" applyBorder="1" applyAlignment="1">
      <alignment horizontal="center" vertical="center" wrapText="1"/>
    </xf>
    <xf numFmtId="177" fontId="13" fillId="6" borderId="0" xfId="0" applyNumberFormat="1" applyFont="1" applyFill="1" applyAlignment="1">
      <alignment horizontal="center" vertical="center"/>
    </xf>
    <xf numFmtId="177" fontId="0" fillId="0" borderId="0" xfId="0" applyNumberFormat="1" applyFill="1" applyAlignment="1">
      <alignment vertical="center"/>
    </xf>
    <xf numFmtId="0" fontId="9" fillId="5" borderId="0" xfId="0" applyFont="1" applyFill="1" applyAlignment="1">
      <alignment horizontal="center" vertical="center" wrapText="1"/>
    </xf>
    <xf numFmtId="176" fontId="14" fillId="7" borderId="1" xfId="0" applyNumberFormat="1" applyFont="1" applyFill="1" applyBorder="1" applyAlignment="1">
      <alignment horizontal="center" vertical="center"/>
    </xf>
    <xf numFmtId="9" fontId="15" fillId="0" borderId="1" xfId="0" applyNumberFormat="1" applyFont="1" applyFill="1" applyBorder="1" applyAlignment="1">
      <alignment horizontal="center" vertical="center" wrapText="1"/>
    </xf>
    <xf numFmtId="9" fontId="15" fillId="6" borderId="1" xfId="0" applyNumberFormat="1" applyFont="1" applyFill="1" applyBorder="1" applyAlignment="1">
      <alignment horizontal="center" vertical="center" wrapText="1"/>
    </xf>
    <xf numFmtId="176" fontId="15" fillId="0" borderId="4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176" fontId="13" fillId="6" borderId="0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176" fontId="11" fillId="0" borderId="0" xfId="0" applyNumberFormat="1" applyFont="1"/>
    <xf numFmtId="0" fontId="0" fillId="0" borderId="0" xfId="0" applyFont="1" applyAlignment="1">
      <alignment vertical="center"/>
    </xf>
    <xf numFmtId="176" fontId="17" fillId="0" borderId="0" xfId="0" applyNumberFormat="1" applyFont="1" applyAlignment="1">
      <alignment vertical="center"/>
    </xf>
    <xf numFmtId="0" fontId="18" fillId="0" borderId="1" xfId="0" applyFont="1" applyFill="1" applyBorder="1" applyAlignment="1">
      <alignment horizontal="center" vertical="center" wrapText="1"/>
    </xf>
    <xf numFmtId="0" fontId="14" fillId="6" borderId="6" xfId="0" applyFont="1" applyFill="1" applyBorder="1" applyAlignment="1">
      <alignment horizontal="center" vertical="center"/>
    </xf>
    <xf numFmtId="176" fontId="14" fillId="0" borderId="6" xfId="0" applyNumberFormat="1" applyFont="1" applyFill="1" applyBorder="1" applyAlignment="1">
      <alignment horizontal="center" vertical="center"/>
    </xf>
    <xf numFmtId="176" fontId="15" fillId="5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7" fillId="5" borderId="7" xfId="0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0" fontId="21" fillId="5" borderId="9" xfId="0" applyFont="1" applyFill="1" applyBorder="1" applyAlignment="1">
      <alignment horizontal="center" vertical="center" wrapText="1"/>
    </xf>
    <xf numFmtId="0" fontId="19" fillId="5" borderId="10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8" fillId="6" borderId="5" xfId="0" applyFont="1" applyFill="1" applyBorder="1" applyAlignment="1">
      <alignment horizontal="center" vertical="center" wrapText="1"/>
    </xf>
    <xf numFmtId="0" fontId="18" fillId="5" borderId="5" xfId="0" applyFont="1" applyFill="1" applyBorder="1" applyAlignment="1">
      <alignment horizontal="center" vertical="center" wrapText="1"/>
    </xf>
    <xf numFmtId="0" fontId="21" fillId="5" borderId="12" xfId="0" applyFont="1" applyFill="1" applyBorder="1" applyAlignment="1">
      <alignment horizontal="center" vertical="center" wrapText="1"/>
    </xf>
    <xf numFmtId="0" fontId="19" fillId="5" borderId="13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6" borderId="6" xfId="0" applyFont="1" applyFill="1" applyBorder="1" applyAlignment="1">
      <alignment horizontal="center" vertical="center" wrapText="1"/>
    </xf>
    <xf numFmtId="9" fontId="18" fillId="5" borderId="1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10" fontId="18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vertical="center"/>
    </xf>
    <xf numFmtId="178" fontId="18" fillId="0" borderId="1" xfId="0" applyNumberFormat="1" applyFont="1" applyFill="1" applyBorder="1" applyAlignment="1">
      <alignment horizontal="center" vertical="center" wrapText="1"/>
    </xf>
    <xf numFmtId="176" fontId="18" fillId="0" borderId="1" xfId="0" applyNumberFormat="1" applyFont="1" applyFill="1" applyBorder="1" applyAlignment="1">
      <alignment horizontal="center" vertical="center" wrapText="1"/>
    </xf>
    <xf numFmtId="0" fontId="23" fillId="5" borderId="12" xfId="0" applyFont="1" applyFill="1" applyBorder="1" applyAlignment="1">
      <alignment horizontal="center" vertical="center" wrapText="1"/>
    </xf>
    <xf numFmtId="0" fontId="23" fillId="5" borderId="13" xfId="0" applyFont="1" applyFill="1" applyBorder="1" applyAlignment="1">
      <alignment horizontal="center" vertical="center" wrapText="1"/>
    </xf>
    <xf numFmtId="0" fontId="23" fillId="6" borderId="6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/>
    </xf>
    <xf numFmtId="176" fontId="23" fillId="6" borderId="6" xfId="0" applyNumberFormat="1" applyFont="1" applyFill="1" applyBorder="1" applyAlignment="1">
      <alignment horizontal="center" vertical="center"/>
    </xf>
    <xf numFmtId="176" fontId="0" fillId="5" borderId="0" xfId="0" applyNumberFormat="1" applyFill="1"/>
    <xf numFmtId="176" fontId="7" fillId="0" borderId="0" xfId="0" applyNumberFormat="1" applyFont="1" applyAlignment="1">
      <alignment horizontal="center" vertical="center" wrapText="1"/>
    </xf>
    <xf numFmtId="176" fontId="17" fillId="2" borderId="0" xfId="0" applyNumberFormat="1" applyFont="1" applyFill="1" applyAlignment="1">
      <alignment horizontal="center" vertical="center"/>
    </xf>
    <xf numFmtId="176" fontId="17" fillId="0" borderId="0" xfId="0" applyNumberFormat="1" applyFont="1" applyFill="1" applyAlignment="1">
      <alignment vertical="center"/>
    </xf>
    <xf numFmtId="176" fontId="17" fillId="2" borderId="1" xfId="0" applyNumberFormat="1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 wrapText="1"/>
    </xf>
    <xf numFmtId="10" fontId="18" fillId="0" borderId="6" xfId="0" applyNumberFormat="1" applyFont="1" applyFill="1" applyBorder="1" applyAlignment="1">
      <alignment horizontal="center" vertical="center" wrapText="1"/>
    </xf>
    <xf numFmtId="10" fontId="18" fillId="6" borderId="2" xfId="0" applyNumberFormat="1" applyFont="1" applyFill="1" applyBorder="1" applyAlignment="1">
      <alignment horizontal="center" vertical="center" wrapText="1"/>
    </xf>
    <xf numFmtId="10" fontId="18" fillId="6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18" fillId="0" borderId="6" xfId="0" applyNumberFormat="1" applyFont="1" applyFill="1" applyBorder="1" applyAlignment="1">
      <alignment horizontal="center" vertical="center" wrapText="1"/>
    </xf>
    <xf numFmtId="0" fontId="23" fillId="5" borderId="6" xfId="0" applyFont="1" applyFill="1" applyBorder="1" applyAlignment="1">
      <alignment horizontal="center" vertical="center"/>
    </xf>
    <xf numFmtId="176" fontId="17" fillId="6" borderId="3" xfId="0" applyNumberFormat="1" applyFont="1" applyFill="1" applyBorder="1" applyAlignment="1">
      <alignment vertical="center"/>
    </xf>
    <xf numFmtId="176" fontId="17" fillId="2" borderId="3" xfId="0" applyNumberFormat="1" applyFont="1" applyFill="1" applyBorder="1" applyAlignment="1">
      <alignment horizontal="center" vertical="center"/>
    </xf>
    <xf numFmtId="176" fontId="17" fillId="2" borderId="4" xfId="0" applyNumberFormat="1" applyFont="1" applyFill="1" applyBorder="1" applyAlignment="1">
      <alignment horizontal="center" vertical="center"/>
    </xf>
    <xf numFmtId="176" fontId="17" fillId="5" borderId="0" xfId="0" applyNumberFormat="1" applyFont="1" applyFill="1" applyAlignment="1">
      <alignment vertical="center"/>
    </xf>
    <xf numFmtId="176" fontId="17" fillId="6" borderId="0" xfId="0" applyNumberFormat="1" applyFont="1" applyFill="1" applyAlignment="1">
      <alignment horizontal="center" vertical="center"/>
    </xf>
    <xf numFmtId="177" fontId="21" fillId="5" borderId="1" xfId="0" applyNumberFormat="1" applyFont="1" applyFill="1" applyBorder="1" applyAlignment="1">
      <alignment horizontal="center" vertical="center"/>
    </xf>
    <xf numFmtId="0" fontId="21" fillId="7" borderId="1" xfId="0" applyFont="1" applyFill="1" applyBorder="1" applyAlignment="1">
      <alignment horizontal="center" vertical="center"/>
    </xf>
    <xf numFmtId="179" fontId="18" fillId="0" borderId="1" xfId="0" applyNumberFormat="1" applyFont="1" applyFill="1" applyBorder="1" applyAlignment="1">
      <alignment horizontal="center" vertical="center" wrapText="1"/>
    </xf>
    <xf numFmtId="177" fontId="18" fillId="5" borderId="2" xfId="0" applyNumberFormat="1" applyFont="1" applyFill="1" applyBorder="1" applyAlignment="1">
      <alignment horizontal="center" vertical="center" wrapText="1"/>
    </xf>
    <xf numFmtId="10" fontId="18" fillId="0" borderId="2" xfId="0" applyNumberFormat="1" applyFont="1" applyFill="1" applyBorder="1" applyAlignment="1" applyProtection="1">
      <alignment horizontal="center" vertical="center" wrapText="1"/>
    </xf>
    <xf numFmtId="177" fontId="18" fillId="5" borderId="3" xfId="0" applyNumberFormat="1" applyFont="1" applyFill="1" applyBorder="1" applyAlignment="1">
      <alignment horizontal="center" vertical="center" wrapText="1"/>
    </xf>
    <xf numFmtId="9" fontId="18" fillId="0" borderId="2" xfId="0" applyNumberFormat="1" applyFont="1" applyFill="1" applyBorder="1" applyAlignment="1">
      <alignment horizontal="center" vertical="center" wrapText="1"/>
    </xf>
    <xf numFmtId="9" fontId="18" fillId="0" borderId="1" xfId="0" applyNumberFormat="1" applyFont="1" applyFill="1" applyBorder="1" applyAlignment="1">
      <alignment horizontal="center" vertical="center" wrapText="1"/>
    </xf>
    <xf numFmtId="177" fontId="18" fillId="0" borderId="6" xfId="0" applyNumberFormat="1" applyFont="1" applyFill="1" applyBorder="1" applyAlignment="1">
      <alignment horizontal="center" vertical="center" wrapText="1"/>
    </xf>
    <xf numFmtId="176" fontId="23" fillId="0" borderId="6" xfId="0" applyNumberFormat="1" applyFont="1" applyFill="1" applyBorder="1" applyAlignment="1">
      <alignment horizontal="center" vertical="center"/>
    </xf>
    <xf numFmtId="176" fontId="18" fillId="5" borderId="1" xfId="0" applyNumberFormat="1" applyFont="1" applyFill="1" applyBorder="1" applyAlignment="1">
      <alignment horizontal="center" vertical="center" wrapText="1"/>
    </xf>
    <xf numFmtId="177" fontId="17" fillId="2" borderId="0" xfId="0" applyNumberFormat="1" applyFont="1" applyFill="1" applyAlignment="1">
      <alignment horizontal="center" vertical="center"/>
    </xf>
    <xf numFmtId="176" fontId="21" fillId="7" borderId="1" xfId="0" applyNumberFormat="1" applyFont="1" applyFill="1" applyBorder="1" applyAlignment="1">
      <alignment horizontal="center" vertical="center"/>
    </xf>
    <xf numFmtId="9" fontId="18" fillId="6" borderId="1" xfId="0" applyNumberFormat="1" applyFont="1" applyFill="1" applyBorder="1" applyAlignment="1">
      <alignment horizontal="center" vertical="center" wrapText="1"/>
    </xf>
    <xf numFmtId="176" fontId="18" fillId="0" borderId="4" xfId="0" applyNumberFormat="1" applyFont="1" applyFill="1" applyBorder="1" applyAlignment="1">
      <alignment horizontal="center" vertical="center" wrapText="1"/>
    </xf>
    <xf numFmtId="176" fontId="18" fillId="0" borderId="6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176" fontId="17" fillId="0" borderId="0" xfId="0" applyNumberFormat="1" applyFont="1" applyFill="1" applyAlignment="1">
      <alignment horizontal="center" vertical="center"/>
    </xf>
    <xf numFmtId="176" fontId="17" fillId="2" borderId="0" xfId="0" applyNumberFormat="1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176" fontId="0" fillId="0" borderId="1" xfId="0" applyNumberFormat="1" applyBorder="1" applyAlignment="1" quotePrefix="1">
      <alignment horizontal="center" vertical="center"/>
    </xf>
    <xf numFmtId="176" fontId="0" fillId="0" borderId="1" xfId="0" applyNumberFormat="1" applyFill="1" applyBorder="1" applyAlignment="1" quotePrefix="1">
      <alignment horizontal="center" vertical="center"/>
    </xf>
    <xf numFmtId="176" fontId="0" fillId="0" borderId="1" xfId="0" applyNumberFormat="1" applyFont="1" applyFill="1" applyBorder="1" applyAlignment="1" quotePrefix="1">
      <alignment horizontal="center" vertical="center"/>
    </xf>
    <xf numFmtId="176" fontId="0" fillId="0" borderId="1" xfId="0" applyNumberFormat="1" applyFill="1" applyBorder="1" applyAlignment="1" quotePrefix="1">
      <alignment horizontal="center" vertical="center"/>
    </xf>
    <xf numFmtId="176" fontId="0" fillId="0" borderId="1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www.wps.cn/officeDocument/2023/relationships/customStorage" Target="customStorage/customStorage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5.3S&#31038;&#20445;&#26126;&#32454;&#23548;&#20986;\&#24037;&#20260;&#20445;&#38505;_2025-03&#33267;2025-03_&#26410;&#30003;&#25253;1&#20449;&#24687;&#26126;&#3245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D1" t="str">
            <v>证件号码</v>
          </cell>
          <cell r="E1" t="str">
            <v>缴费工资</v>
          </cell>
          <cell r="F1" t="str">
            <v>缴费基数</v>
          </cell>
        </row>
        <row r="2">
          <cell r="D2" t="str">
            <v>652301198508300314</v>
          </cell>
          <cell r="E2" t="str">
            <v>4,575.00</v>
          </cell>
          <cell r="F2" t="str">
            <v>4,999.00</v>
          </cell>
        </row>
        <row r="3">
          <cell r="D3" t="str">
            <v>654001199612012128</v>
          </cell>
          <cell r="E3" t="str">
            <v>4,999.00</v>
          </cell>
          <cell r="F3" t="str">
            <v>4,999.00</v>
          </cell>
        </row>
        <row r="4">
          <cell r="D4" t="str">
            <v>652323200205074311</v>
          </cell>
          <cell r="E4" t="str">
            <v>4,999.00</v>
          </cell>
          <cell r="F4" t="str">
            <v>4,999.00</v>
          </cell>
        </row>
        <row r="5">
          <cell r="D5" t="str">
            <v>652323200305102615</v>
          </cell>
          <cell r="E5" t="str">
            <v>4,999.00</v>
          </cell>
          <cell r="F5" t="str">
            <v>4,999.00</v>
          </cell>
        </row>
        <row r="6">
          <cell r="D6" t="str">
            <v>650105199101021919</v>
          </cell>
          <cell r="E6" t="str">
            <v>4,999.00</v>
          </cell>
          <cell r="F6" t="str">
            <v>4,999.00</v>
          </cell>
        </row>
        <row r="7">
          <cell r="D7" t="str">
            <v>652323199302092612</v>
          </cell>
          <cell r="E7" t="str">
            <v>4,999.00</v>
          </cell>
          <cell r="F7" t="str">
            <v>4,999.00</v>
          </cell>
        </row>
        <row r="8">
          <cell r="D8" t="str">
            <v>654001198902071412</v>
          </cell>
          <cell r="E8" t="str">
            <v>4,999.00</v>
          </cell>
          <cell r="F8" t="str">
            <v>4,999.00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8"/>
  <sheetViews>
    <sheetView zoomScale="85" zoomScaleNormal="85" workbookViewId="0">
      <pane ySplit="3" topLeftCell="A4" activePane="bottomLeft" state="frozen"/>
      <selection/>
      <selection pane="bottomLeft" activeCell="G38" sqref="G38"/>
    </sheetView>
  </sheetViews>
  <sheetFormatPr defaultColWidth="9" defaultRowHeight="14.25" outlineLevelRow="7"/>
  <cols>
    <col min="1" max="1" width="5.375" style="91" customWidth="1"/>
    <col min="2" max="2" width="17.775" style="92" customWidth="1"/>
    <col min="3" max="3" width="9" customWidth="1"/>
    <col min="4" max="4" width="13.8916666666667" customWidth="1"/>
    <col min="5" max="5" width="9.875" customWidth="1"/>
    <col min="6" max="6" width="9.75" customWidth="1"/>
    <col min="7" max="7" width="11.9416666666667" customWidth="1"/>
    <col min="8" max="9" width="10.375" customWidth="1"/>
    <col min="10" max="10" width="8.5" customWidth="1"/>
    <col min="11" max="11" width="10.375" customWidth="1"/>
    <col min="12" max="12" width="9.625" customWidth="1"/>
    <col min="13" max="13" width="8.375" style="91" customWidth="1"/>
    <col min="14" max="14" width="9" style="91" customWidth="1"/>
    <col min="15" max="15" width="10.55" style="91" customWidth="1"/>
    <col min="16" max="16" width="8.25" style="91" customWidth="1"/>
    <col min="17" max="17" width="8.25" customWidth="1"/>
    <col min="18" max="18" width="8.25" style="93" customWidth="1"/>
    <col min="19" max="19" width="12.4" customWidth="1"/>
    <col min="20" max="20" width="8.25" customWidth="1"/>
    <col min="21" max="21" width="11" customWidth="1"/>
    <col min="22" max="22" width="8.25" customWidth="1"/>
    <col min="23" max="30" width="8.375" customWidth="1"/>
    <col min="31" max="31" width="8.375" style="76" customWidth="1"/>
    <col min="32" max="32" width="10.7" customWidth="1"/>
    <col min="33" max="33" width="17.2" customWidth="1"/>
  </cols>
  <sheetData>
    <row r="1" spans="1:33">
      <c r="A1" s="179" t="s">
        <v>0</v>
      </c>
      <c r="B1" s="180"/>
      <c r="C1" s="181"/>
      <c r="D1" s="182"/>
      <c r="E1" s="182"/>
      <c r="F1" s="183"/>
      <c r="G1" s="183"/>
      <c r="H1" s="183"/>
      <c r="I1" s="183"/>
      <c r="J1" s="183"/>
      <c r="K1" s="183"/>
      <c r="L1" s="183"/>
      <c r="M1" s="209"/>
      <c r="N1" s="209"/>
      <c r="O1" s="209"/>
      <c r="P1" s="209"/>
      <c r="Q1" s="183"/>
      <c r="R1" s="223"/>
      <c r="S1" s="183"/>
      <c r="T1" s="224" t="s">
        <v>1</v>
      </c>
      <c r="U1" s="224"/>
      <c r="V1" s="224"/>
      <c r="W1" s="224"/>
      <c r="X1" s="224"/>
      <c r="Y1" s="224"/>
      <c r="Z1" s="224"/>
      <c r="AA1" s="224"/>
      <c r="AB1" s="224"/>
      <c r="AC1" s="224"/>
      <c r="AD1" s="224"/>
      <c r="AE1" s="235"/>
      <c r="AF1" s="224"/>
      <c r="AG1" s="242" t="s">
        <v>2</v>
      </c>
    </row>
    <row r="2" ht="29" customHeight="1" spans="1:33">
      <c r="A2" s="184"/>
      <c r="B2" s="185"/>
      <c r="C2" s="186" t="s">
        <v>3</v>
      </c>
      <c r="D2" s="187" t="s">
        <v>4</v>
      </c>
      <c r="E2" s="188" t="s">
        <v>5</v>
      </c>
      <c r="F2" s="174" t="s">
        <v>6</v>
      </c>
      <c r="G2" s="187" t="s">
        <v>7</v>
      </c>
      <c r="H2" s="174" t="s">
        <v>5</v>
      </c>
      <c r="I2" s="210" t="s">
        <v>6</v>
      </c>
      <c r="J2" s="187" t="s">
        <v>8</v>
      </c>
      <c r="K2" s="174" t="s">
        <v>5</v>
      </c>
      <c r="L2" s="174" t="s">
        <v>6</v>
      </c>
      <c r="M2" s="211" t="s">
        <v>9</v>
      </c>
      <c r="N2" s="211" t="s">
        <v>10</v>
      </c>
      <c r="O2" s="211" t="s">
        <v>6</v>
      </c>
      <c r="P2" s="211" t="s">
        <v>11</v>
      </c>
      <c r="Q2" s="225" t="s">
        <v>10</v>
      </c>
      <c r="R2" s="226" t="s">
        <v>6</v>
      </c>
      <c r="S2" s="210" t="s">
        <v>12</v>
      </c>
      <c r="T2" s="187" t="s">
        <v>4</v>
      </c>
      <c r="U2" s="174" t="s">
        <v>10</v>
      </c>
      <c r="V2" s="174" t="s">
        <v>6</v>
      </c>
      <c r="W2" s="187" t="s">
        <v>7</v>
      </c>
      <c r="X2" s="174" t="s">
        <v>5</v>
      </c>
      <c r="Y2" s="174" t="s">
        <v>6</v>
      </c>
      <c r="Z2" s="211" t="s">
        <v>13</v>
      </c>
      <c r="AA2" s="174" t="s">
        <v>6</v>
      </c>
      <c r="AB2" s="174"/>
      <c r="AC2" s="211" t="s">
        <v>11</v>
      </c>
      <c r="AD2" s="174" t="s">
        <v>10</v>
      </c>
      <c r="AE2" s="198" t="s">
        <v>6</v>
      </c>
      <c r="AF2" s="210" t="s">
        <v>12</v>
      </c>
      <c r="AG2" s="243"/>
    </row>
    <row r="3" spans="1:33">
      <c r="A3" s="189"/>
      <c r="B3" s="190"/>
      <c r="C3" s="191"/>
      <c r="D3" s="192"/>
      <c r="E3" s="193">
        <v>0.16</v>
      </c>
      <c r="F3" s="194"/>
      <c r="G3" s="192"/>
      <c r="H3" s="195">
        <v>0.082</v>
      </c>
      <c r="I3" s="212"/>
      <c r="J3" s="192"/>
      <c r="K3" s="195">
        <v>0.0005</v>
      </c>
      <c r="L3" s="195"/>
      <c r="M3" s="211"/>
      <c r="N3" s="213">
        <v>0.004</v>
      </c>
      <c r="O3" s="214"/>
      <c r="P3" s="211"/>
      <c r="Q3" s="227">
        <v>0.005</v>
      </c>
      <c r="R3" s="228"/>
      <c r="S3" s="191"/>
      <c r="T3" s="192"/>
      <c r="U3" s="229">
        <v>0.08</v>
      </c>
      <c r="V3" s="194"/>
      <c r="W3" s="192"/>
      <c r="X3" s="230">
        <v>0.02</v>
      </c>
      <c r="Y3" s="230"/>
      <c r="Z3" s="236"/>
      <c r="AA3" s="236"/>
      <c r="AB3" s="230"/>
      <c r="AC3" s="211"/>
      <c r="AD3" s="227">
        <v>0.005</v>
      </c>
      <c r="AE3" s="237"/>
      <c r="AF3" s="191"/>
      <c r="AG3" s="244"/>
    </row>
    <row r="4" s="178" customFormat="1" ht="40" customHeight="1" spans="1:33">
      <c r="A4" s="174">
        <v>1</v>
      </c>
      <c r="B4" s="196" t="s">
        <v>14</v>
      </c>
      <c r="C4" s="174" t="s">
        <v>15</v>
      </c>
      <c r="D4" s="197">
        <v>4575</v>
      </c>
      <c r="E4" s="174">
        <v>732</v>
      </c>
      <c r="F4" s="198"/>
      <c r="G4" s="174">
        <v>4575</v>
      </c>
      <c r="H4" s="198">
        <v>375.15</v>
      </c>
      <c r="I4" s="198"/>
      <c r="J4" s="197">
        <v>4575</v>
      </c>
      <c r="K4" s="215">
        <v>4.58</v>
      </c>
      <c r="L4" s="198"/>
      <c r="M4" s="197">
        <v>4575</v>
      </c>
      <c r="N4" s="216">
        <v>18.3</v>
      </c>
      <c r="O4" s="216"/>
      <c r="P4" s="197">
        <v>4575</v>
      </c>
      <c r="Q4" s="215">
        <v>22.88</v>
      </c>
      <c r="R4" s="231"/>
      <c r="S4" s="198">
        <f>E4+F4+H4+I4+K4+L4+N4+O4+Q4+R4</f>
        <v>1152.91</v>
      </c>
      <c r="T4" s="197">
        <v>4575</v>
      </c>
      <c r="U4" s="216">
        <v>366</v>
      </c>
      <c r="V4" s="215"/>
      <c r="W4" s="197">
        <v>4575</v>
      </c>
      <c r="X4" s="215">
        <v>91.5</v>
      </c>
      <c r="Y4" s="238"/>
      <c r="Z4" s="197">
        <v>4575</v>
      </c>
      <c r="AA4" s="215">
        <v>22.88</v>
      </c>
      <c r="AB4" s="198"/>
      <c r="AC4" s="197">
        <v>4575</v>
      </c>
      <c r="AD4" s="215">
        <v>22.88</v>
      </c>
      <c r="AE4" s="198"/>
      <c r="AF4" s="198">
        <f>U4+V4+X4+Y4+AA4+AB4+AD4+AE4</f>
        <v>503.26</v>
      </c>
      <c r="AG4" s="198">
        <f>S4+AF4</f>
        <v>1656.17</v>
      </c>
    </row>
    <row r="5" s="178" customFormat="1" ht="48" customHeight="1" spans="1:33">
      <c r="A5" s="174">
        <v>2</v>
      </c>
      <c r="B5" s="196" t="s">
        <v>16</v>
      </c>
      <c r="C5" s="174" t="s">
        <v>17</v>
      </c>
      <c r="D5" s="197">
        <v>4575</v>
      </c>
      <c r="E5" s="174">
        <v>732</v>
      </c>
      <c r="F5" s="198"/>
      <c r="G5" s="197">
        <v>4575</v>
      </c>
      <c r="H5" s="198">
        <v>375.15</v>
      </c>
      <c r="I5" s="198"/>
      <c r="J5" s="197">
        <v>4575</v>
      </c>
      <c r="K5" s="215">
        <v>4.58</v>
      </c>
      <c r="L5" s="198"/>
      <c r="M5" s="197">
        <v>4575</v>
      </c>
      <c r="N5" s="216">
        <v>18.3</v>
      </c>
      <c r="O5" s="216"/>
      <c r="P5" s="197">
        <v>4575</v>
      </c>
      <c r="Q5" s="215">
        <v>22.88</v>
      </c>
      <c r="R5" s="231"/>
      <c r="S5" s="198">
        <f>E5+F5+H5+I5+K5+L5+N5+O5+Q5+R5</f>
        <v>1152.91</v>
      </c>
      <c r="T5" s="197">
        <v>4575</v>
      </c>
      <c r="U5" s="216">
        <v>366</v>
      </c>
      <c r="V5" s="215"/>
      <c r="W5" s="197">
        <v>4575</v>
      </c>
      <c r="X5" s="215">
        <v>91.5</v>
      </c>
      <c r="Y5" s="238"/>
      <c r="Z5" s="197">
        <v>4575</v>
      </c>
      <c r="AA5" s="215">
        <v>22.88</v>
      </c>
      <c r="AB5" s="198"/>
      <c r="AC5" s="197">
        <v>4575</v>
      </c>
      <c r="AD5" s="215">
        <v>22.88</v>
      </c>
      <c r="AE5" s="198"/>
      <c r="AF5" s="198">
        <f>U5+V5+X5+Y5+AA5+AB5+AD5+AE5</f>
        <v>503.26</v>
      </c>
      <c r="AG5" s="198">
        <f>S5+AF5</f>
        <v>1656.17</v>
      </c>
    </row>
    <row r="6" spans="1:33">
      <c r="A6" s="199" t="s">
        <v>18</v>
      </c>
      <c r="B6" s="190"/>
      <c r="C6" s="200"/>
      <c r="D6" s="200"/>
      <c r="E6" s="200">
        <f>SUM(E4:E5)</f>
        <v>1464</v>
      </c>
      <c r="F6" s="201">
        <f>SUM(F4:F5)</f>
        <v>0</v>
      </c>
      <c r="G6" s="202"/>
      <c r="H6" s="203">
        <f>SUM(H4:H5)</f>
        <v>750.3</v>
      </c>
      <c r="I6" s="203">
        <f>SUM(I4:I5)</f>
        <v>0</v>
      </c>
      <c r="J6" s="203"/>
      <c r="K6" s="203">
        <f>SUM(K4:K5)</f>
        <v>9.16</v>
      </c>
      <c r="L6" s="203">
        <f>SUM(L3:L5)</f>
        <v>0</v>
      </c>
      <c r="M6" s="217"/>
      <c r="N6" s="203">
        <f>SUM(N4:N5)</f>
        <v>36.6</v>
      </c>
      <c r="O6" s="201">
        <f>SUM(O4:O5)</f>
        <v>0</v>
      </c>
      <c r="P6" s="217"/>
      <c r="Q6" s="202">
        <f>SUM(Q4:Q5)</f>
        <v>45.76</v>
      </c>
      <c r="R6" s="232">
        <f>SUM(R4:R5)</f>
        <v>0</v>
      </c>
      <c r="S6" s="233">
        <f>SUM(S4:S5)</f>
        <v>2305.82</v>
      </c>
      <c r="T6" s="202"/>
      <c r="U6" s="202">
        <f t="shared" ref="U6:AB6" si="0">SUM(U4:U5)</f>
        <v>732</v>
      </c>
      <c r="V6" s="202">
        <f t="shared" si="0"/>
        <v>0</v>
      </c>
      <c r="W6" s="202"/>
      <c r="X6" s="201">
        <f t="shared" si="0"/>
        <v>183</v>
      </c>
      <c r="Y6" s="201">
        <f t="shared" si="0"/>
        <v>0</v>
      </c>
      <c r="Z6" s="201">
        <f t="shared" si="0"/>
        <v>9150</v>
      </c>
      <c r="AA6" s="201">
        <f t="shared" si="0"/>
        <v>45.76</v>
      </c>
      <c r="AB6" s="201">
        <f t="shared" si="0"/>
        <v>0</v>
      </c>
      <c r="AC6" s="202"/>
      <c r="AD6" s="239">
        <f>SUM(AD4:AD5)</f>
        <v>45.76</v>
      </c>
      <c r="AE6" s="239">
        <f>SUM(AE4:AE5)</f>
        <v>0</v>
      </c>
      <c r="AF6" s="233">
        <f>SUM(AF4:AF5)</f>
        <v>1006.52</v>
      </c>
      <c r="AG6" s="233">
        <f>S:S+AF:AF</f>
        <v>3312.34</v>
      </c>
    </row>
    <row r="7" ht="34" customHeight="1" spans="1:34">
      <c r="A7" s="204"/>
      <c r="B7" s="205"/>
      <c r="C7" s="173"/>
      <c r="D7" s="173"/>
      <c r="E7" s="206">
        <f>SUM(E6:F6)</f>
        <v>1464</v>
      </c>
      <c r="F7" s="206"/>
      <c r="G7" s="207"/>
      <c r="H7" s="208">
        <f>SUM(H6:I6)</f>
        <v>750.3</v>
      </c>
      <c r="I7" s="208"/>
      <c r="J7" s="218"/>
      <c r="K7" s="219">
        <f>SUM(K6:L6)</f>
        <v>9.16</v>
      </c>
      <c r="L7" s="220"/>
      <c r="M7" s="221"/>
      <c r="N7" s="222">
        <f>N6+O6</f>
        <v>36.6</v>
      </c>
      <c r="O7" s="222"/>
      <c r="P7" s="221"/>
      <c r="Q7" s="206">
        <f>Q6+R6</f>
        <v>45.76</v>
      </c>
      <c r="R7" s="234"/>
      <c r="S7" s="207"/>
      <c r="T7" s="207"/>
      <c r="U7" s="206">
        <f>SUM(U6:V6)</f>
        <v>732</v>
      </c>
      <c r="V7" s="206"/>
      <c r="W7" s="207"/>
      <c r="X7" s="206">
        <f>X6+Y6</f>
        <v>183</v>
      </c>
      <c r="Y7" s="206"/>
      <c r="Z7" s="240"/>
      <c r="AA7" s="240"/>
      <c r="AB7" s="240"/>
      <c r="AC7" s="207"/>
      <c r="AD7" s="241">
        <f>SUM(AD6:AE6)</f>
        <v>45.76</v>
      </c>
      <c r="AE7" s="241"/>
      <c r="AF7" s="173"/>
      <c r="AG7" s="6"/>
      <c r="AH7" s="173"/>
    </row>
    <row r="8" ht="18" customHeight="1" spans="1:34">
      <c r="A8" s="126"/>
      <c r="B8" s="127"/>
      <c r="C8" s="128"/>
      <c r="D8" s="128"/>
      <c r="E8" s="128"/>
      <c r="F8" s="129"/>
      <c r="G8" s="130"/>
      <c r="H8" s="130"/>
      <c r="I8" s="130"/>
      <c r="J8" s="130"/>
      <c r="K8" s="130"/>
      <c r="L8" s="130"/>
      <c r="M8" s="126"/>
      <c r="N8" s="126"/>
      <c r="O8" s="126"/>
      <c r="P8" s="126"/>
      <c r="Q8" s="130"/>
      <c r="R8" s="160"/>
      <c r="S8" s="130"/>
      <c r="T8" s="130"/>
      <c r="U8" s="161"/>
      <c r="V8" s="161"/>
      <c r="W8" s="130"/>
      <c r="X8" s="130"/>
      <c r="Y8" s="130"/>
      <c r="Z8" s="130"/>
      <c r="AA8" s="130"/>
      <c r="AB8" s="130"/>
      <c r="AC8" s="130"/>
      <c r="AD8" s="161"/>
      <c r="AE8" s="161"/>
      <c r="AF8" s="172"/>
      <c r="AG8" s="173"/>
      <c r="AH8" s="128"/>
    </row>
  </sheetData>
  <mergeCells count="30">
    <mergeCell ref="F1:S1"/>
    <mergeCell ref="T1:AF1"/>
    <mergeCell ref="N3:O3"/>
    <mergeCell ref="Q3:R3"/>
    <mergeCell ref="U3:V3"/>
    <mergeCell ref="AD3:AE3"/>
    <mergeCell ref="A6:B6"/>
    <mergeCell ref="E7:F7"/>
    <mergeCell ref="H7:I7"/>
    <mergeCell ref="K7:L7"/>
    <mergeCell ref="N7:O7"/>
    <mergeCell ref="Q7:R7"/>
    <mergeCell ref="U7:V7"/>
    <mergeCell ref="X7:Y7"/>
    <mergeCell ref="AD7:AE7"/>
    <mergeCell ref="U8:V8"/>
    <mergeCell ref="AD8:AE8"/>
    <mergeCell ref="C2:C3"/>
    <mergeCell ref="D2:D3"/>
    <mergeCell ref="G2:G3"/>
    <mergeCell ref="J2:J3"/>
    <mergeCell ref="M2:M3"/>
    <mergeCell ref="P2:P3"/>
    <mergeCell ref="S2:S3"/>
    <mergeCell ref="T2:T3"/>
    <mergeCell ref="W2:W3"/>
    <mergeCell ref="AC2:AC3"/>
    <mergeCell ref="AF2:AF3"/>
    <mergeCell ref="AG1:AG3"/>
    <mergeCell ref="A1:B3"/>
  </mergeCells>
  <conditionalFormatting sqref="B4:B5">
    <cfRule type="duplicateValues" dxfId="0" priority="19"/>
  </conditionalFormatting>
  <pageMargins left="0.751388888888889" right="0.751388888888889" top="1" bottom="1" header="0.5" footer="0.5"/>
  <pageSetup paperSize="9" scale="37" fitToHeight="0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7"/>
  <sheetViews>
    <sheetView zoomScale="85" zoomScaleNormal="85" workbookViewId="0">
      <pane xSplit="3" ySplit="4" topLeftCell="D18" activePane="bottomRight" state="frozen"/>
      <selection/>
      <selection pane="topRight"/>
      <selection pane="bottomLeft"/>
      <selection pane="bottomRight" activeCell="A28" sqref="$A28:$XFD36"/>
    </sheetView>
  </sheetViews>
  <sheetFormatPr defaultColWidth="8.8" defaultRowHeight="14.25"/>
  <cols>
    <col min="1" max="1" width="8.8" style="3"/>
    <col min="2" max="2" width="18.3833333333333" style="4" customWidth="1"/>
    <col min="3" max="3" width="22.8" style="5" customWidth="1"/>
    <col min="4" max="4" width="18.2333333333333" style="5" customWidth="1"/>
    <col min="5" max="5" width="9.5" style="6"/>
    <col min="6" max="6" width="11.025" style="6" customWidth="1"/>
    <col min="7" max="7" width="11.5" style="6"/>
    <col min="8" max="8" width="9.5" style="6"/>
    <col min="9" max="11" width="9.375" style="6"/>
    <col min="12" max="12" width="10.375" style="6"/>
    <col min="13" max="13" width="9.375" style="6"/>
    <col min="14" max="15" width="13.9583333333333" style="6" customWidth="1"/>
    <col min="16" max="18" width="10.375" style="6"/>
    <col min="19" max="20" width="12.35" style="6" customWidth="1"/>
    <col min="21" max="21" width="11.025" style="6" customWidth="1"/>
  </cols>
  <sheetData>
    <row r="1" s="1" customFormat="1" ht="25.5" spans="1:21">
      <c r="A1" s="8" t="s">
        <v>104</v>
      </c>
      <c r="B1" s="9"/>
      <c r="C1" s="10"/>
      <c r="D1" s="10"/>
      <c r="E1" s="11"/>
      <c r="F1" s="11"/>
      <c r="G1" s="10"/>
      <c r="H1" s="12"/>
      <c r="I1" s="10"/>
      <c r="J1" s="10"/>
      <c r="K1" s="10"/>
      <c r="L1" s="10"/>
      <c r="M1" s="12"/>
      <c r="N1" s="10"/>
      <c r="O1" s="12"/>
      <c r="P1" s="10"/>
      <c r="Q1" s="10"/>
      <c r="R1" s="47"/>
      <c r="S1" s="48"/>
      <c r="T1" s="48"/>
      <c r="U1" s="48"/>
    </row>
    <row r="2" s="1" customFormat="1" ht="19" customHeight="1" spans="1:21">
      <c r="A2" s="13" t="s">
        <v>42</v>
      </c>
      <c r="B2" s="14"/>
      <c r="C2" s="15"/>
      <c r="D2" s="15"/>
      <c r="E2" s="16"/>
      <c r="F2" s="16"/>
      <c r="G2" s="15"/>
      <c r="H2" s="17"/>
      <c r="I2" s="15"/>
      <c r="J2" s="15"/>
      <c r="K2" s="15"/>
      <c r="L2" s="15"/>
      <c r="M2" s="17"/>
      <c r="N2" s="15"/>
      <c r="O2" s="17"/>
      <c r="P2" s="15"/>
      <c r="Q2" s="15"/>
      <c r="R2" s="47"/>
      <c r="S2" s="48"/>
      <c r="T2" s="48"/>
      <c r="U2" s="48"/>
    </row>
    <row r="3" s="1" customFormat="1" ht="43" customHeight="1" spans="1:21">
      <c r="A3" s="18" t="s">
        <v>43</v>
      </c>
      <c r="B3" s="19" t="s">
        <v>44</v>
      </c>
      <c r="C3" s="20" t="s">
        <v>45</v>
      </c>
      <c r="D3" s="19" t="s">
        <v>46</v>
      </c>
      <c r="E3" s="19" t="s">
        <v>78</v>
      </c>
      <c r="F3" s="21" t="s">
        <v>87</v>
      </c>
      <c r="G3" s="22" t="s">
        <v>51</v>
      </c>
      <c r="H3" s="23"/>
      <c r="I3" s="44" t="s">
        <v>52</v>
      </c>
      <c r="J3" s="22" t="s">
        <v>53</v>
      </c>
      <c r="K3" s="22"/>
      <c r="L3" s="23" t="s">
        <v>54</v>
      </c>
      <c r="M3" s="23"/>
      <c r="N3" s="23" t="s">
        <v>8</v>
      </c>
      <c r="O3" s="23" t="s">
        <v>71</v>
      </c>
      <c r="P3" s="22" t="s">
        <v>18</v>
      </c>
      <c r="Q3" s="22"/>
      <c r="R3" s="50" t="s">
        <v>56</v>
      </c>
      <c r="S3" s="22" t="s">
        <v>88</v>
      </c>
      <c r="T3" s="23"/>
      <c r="U3" s="50" t="s">
        <v>89</v>
      </c>
    </row>
    <row r="4" s="1" customFormat="1" ht="34" customHeight="1" spans="1:21">
      <c r="A4" s="24"/>
      <c r="B4" s="25"/>
      <c r="C4" s="26"/>
      <c r="D4" s="25"/>
      <c r="E4" s="25"/>
      <c r="F4" s="27"/>
      <c r="G4" s="28" t="s">
        <v>57</v>
      </c>
      <c r="H4" s="29" t="s">
        <v>58</v>
      </c>
      <c r="I4" s="28" t="s">
        <v>59</v>
      </c>
      <c r="J4" s="28" t="s">
        <v>60</v>
      </c>
      <c r="K4" s="29" t="s">
        <v>61</v>
      </c>
      <c r="L4" s="28" t="s">
        <v>90</v>
      </c>
      <c r="M4" s="29" t="s">
        <v>63</v>
      </c>
      <c r="N4" s="28" t="s">
        <v>64</v>
      </c>
      <c r="O4" s="29" t="s">
        <v>61</v>
      </c>
      <c r="P4" s="45" t="s">
        <v>65</v>
      </c>
      <c r="Q4" s="52" t="s">
        <v>66</v>
      </c>
      <c r="R4" s="50"/>
      <c r="S4" s="28" t="s">
        <v>91</v>
      </c>
      <c r="T4" s="53" t="s">
        <v>92</v>
      </c>
      <c r="U4" s="50"/>
    </row>
    <row r="5" s="55" customFormat="1" ht="32" customHeight="1" spans="1:21">
      <c r="A5" s="56">
        <v>1</v>
      </c>
      <c r="B5" s="57" t="s">
        <v>14</v>
      </c>
      <c r="C5" s="58" t="s">
        <v>67</v>
      </c>
      <c r="D5" s="58" t="s">
        <v>15</v>
      </c>
      <c r="E5" s="58" t="s">
        <v>79</v>
      </c>
      <c r="F5" s="58">
        <v>1700</v>
      </c>
      <c r="G5" s="58">
        <v>799.84</v>
      </c>
      <c r="H5" s="59">
        <v>399.92</v>
      </c>
      <c r="I5" s="59">
        <v>20</v>
      </c>
      <c r="J5" s="59">
        <v>25</v>
      </c>
      <c r="K5" s="59">
        <v>25</v>
      </c>
      <c r="L5" s="59">
        <v>484.9</v>
      </c>
      <c r="M5" s="59">
        <v>99.98</v>
      </c>
      <c r="N5" s="59">
        <v>5</v>
      </c>
      <c r="O5" s="59">
        <v>25</v>
      </c>
      <c r="P5" s="58">
        <f t="shared" ref="P5:P12" si="0">G5+I5+J5+L5+N5</f>
        <v>1334.74</v>
      </c>
      <c r="Q5" s="71">
        <f t="shared" ref="Q5:Q12" si="1">H5+K5+M5+O5</f>
        <v>549.9</v>
      </c>
      <c r="R5" s="58">
        <f t="shared" ref="R5:R12" si="2">P5+Q5</f>
        <v>1884.64</v>
      </c>
      <c r="S5" s="58">
        <f>F5*5%</f>
        <v>85</v>
      </c>
      <c r="T5" s="71">
        <f>F5*5%</f>
        <v>85</v>
      </c>
      <c r="U5" s="58">
        <f>S5+T5</f>
        <v>170</v>
      </c>
    </row>
    <row r="6" s="55" customFormat="1" ht="32" customHeight="1" spans="1:21">
      <c r="A6" s="56">
        <v>2</v>
      </c>
      <c r="B6" s="57" t="s">
        <v>23</v>
      </c>
      <c r="C6" s="58" t="s">
        <v>68</v>
      </c>
      <c r="D6" s="58" t="s">
        <v>24</v>
      </c>
      <c r="E6" s="58" t="s">
        <v>79</v>
      </c>
      <c r="F6" s="58">
        <v>0</v>
      </c>
      <c r="G6" s="58">
        <v>799.84</v>
      </c>
      <c r="H6" s="59">
        <v>399.92</v>
      </c>
      <c r="I6" s="59">
        <v>20</v>
      </c>
      <c r="J6" s="59">
        <v>25</v>
      </c>
      <c r="K6" s="59">
        <v>25</v>
      </c>
      <c r="L6" s="59">
        <v>484.9</v>
      </c>
      <c r="M6" s="59">
        <v>99.98</v>
      </c>
      <c r="N6" s="59">
        <v>5</v>
      </c>
      <c r="O6" s="59">
        <v>25</v>
      </c>
      <c r="P6" s="58">
        <f t="shared" si="0"/>
        <v>1334.74</v>
      </c>
      <c r="Q6" s="71">
        <f t="shared" si="1"/>
        <v>549.9</v>
      </c>
      <c r="R6" s="58">
        <f t="shared" si="2"/>
        <v>1884.64</v>
      </c>
      <c r="S6" s="58">
        <f t="shared" ref="S6:S26" si="3">F6*5%</f>
        <v>0</v>
      </c>
      <c r="T6" s="71">
        <f t="shared" ref="T6:T26" si="4">F6*5%</f>
        <v>0</v>
      </c>
      <c r="U6" s="58">
        <f t="shared" ref="U6:U26" si="5">S6+T6</f>
        <v>0</v>
      </c>
    </row>
    <row r="7" s="55" customFormat="1" ht="32" customHeight="1" spans="1:21">
      <c r="A7" s="56">
        <v>3</v>
      </c>
      <c r="B7" s="57" t="s">
        <v>75</v>
      </c>
      <c r="C7" s="58" t="s">
        <v>76</v>
      </c>
      <c r="D7" s="58" t="s">
        <v>74</v>
      </c>
      <c r="E7" s="58" t="s">
        <v>79</v>
      </c>
      <c r="F7" s="58">
        <v>0</v>
      </c>
      <c r="G7" s="58">
        <v>799.84</v>
      </c>
      <c r="H7" s="59">
        <v>399.92</v>
      </c>
      <c r="I7" s="59">
        <v>20</v>
      </c>
      <c r="J7" s="59">
        <v>25</v>
      </c>
      <c r="K7" s="59">
        <v>25</v>
      </c>
      <c r="L7" s="59">
        <v>484.9</v>
      </c>
      <c r="M7" s="59">
        <v>99.98</v>
      </c>
      <c r="N7" s="59">
        <v>5</v>
      </c>
      <c r="O7" s="59">
        <v>25</v>
      </c>
      <c r="P7" s="58">
        <f t="shared" si="0"/>
        <v>1334.74</v>
      </c>
      <c r="Q7" s="71">
        <f t="shared" si="1"/>
        <v>549.9</v>
      </c>
      <c r="R7" s="58">
        <f t="shared" si="2"/>
        <v>1884.64</v>
      </c>
      <c r="S7" s="58">
        <f t="shared" si="3"/>
        <v>0</v>
      </c>
      <c r="T7" s="71">
        <f t="shared" si="4"/>
        <v>0</v>
      </c>
      <c r="U7" s="58">
        <f t="shared" si="5"/>
        <v>0</v>
      </c>
    </row>
    <row r="8" s="55" customFormat="1" ht="32" customHeight="1" spans="1:21">
      <c r="A8" s="56">
        <v>4</v>
      </c>
      <c r="B8" s="57" t="s">
        <v>84</v>
      </c>
      <c r="C8" s="245" t="s">
        <v>85</v>
      </c>
      <c r="D8" s="58" t="s">
        <v>74</v>
      </c>
      <c r="E8" s="58" t="s">
        <v>79</v>
      </c>
      <c r="F8" s="58">
        <v>0</v>
      </c>
      <c r="G8" s="58">
        <v>799.84</v>
      </c>
      <c r="H8" s="59">
        <v>399.92</v>
      </c>
      <c r="I8" s="59">
        <v>20</v>
      </c>
      <c r="J8" s="59">
        <v>25</v>
      </c>
      <c r="K8" s="59">
        <v>25</v>
      </c>
      <c r="L8" s="59">
        <v>484.9</v>
      </c>
      <c r="M8" s="59">
        <v>99.98</v>
      </c>
      <c r="N8" s="59">
        <v>5</v>
      </c>
      <c r="O8" s="59">
        <v>25</v>
      </c>
      <c r="P8" s="58">
        <f t="shared" si="0"/>
        <v>1334.74</v>
      </c>
      <c r="Q8" s="71">
        <f t="shared" si="1"/>
        <v>549.9</v>
      </c>
      <c r="R8" s="58">
        <f t="shared" si="2"/>
        <v>1884.64</v>
      </c>
      <c r="S8" s="58">
        <f t="shared" si="3"/>
        <v>0</v>
      </c>
      <c r="T8" s="71">
        <f t="shared" si="4"/>
        <v>0</v>
      </c>
      <c r="U8" s="58">
        <f t="shared" si="5"/>
        <v>0</v>
      </c>
    </row>
    <row r="9" s="55" customFormat="1" ht="32" customHeight="1" spans="1:21">
      <c r="A9" s="56">
        <v>5</v>
      </c>
      <c r="B9" s="57" t="s">
        <v>94</v>
      </c>
      <c r="C9" s="58" t="s">
        <v>95</v>
      </c>
      <c r="D9" s="58" t="s">
        <v>82</v>
      </c>
      <c r="E9" s="58" t="s">
        <v>79</v>
      </c>
      <c r="F9" s="58">
        <v>1700</v>
      </c>
      <c r="G9" s="58">
        <v>799.84</v>
      </c>
      <c r="H9" s="59">
        <v>399.92</v>
      </c>
      <c r="I9" s="59">
        <v>20</v>
      </c>
      <c r="J9" s="59">
        <v>25</v>
      </c>
      <c r="K9" s="59">
        <v>25</v>
      </c>
      <c r="L9" s="59">
        <v>484.9</v>
      </c>
      <c r="M9" s="59">
        <v>99.98</v>
      </c>
      <c r="N9" s="59">
        <v>5</v>
      </c>
      <c r="O9" s="59">
        <v>25</v>
      </c>
      <c r="P9" s="58">
        <f t="shared" si="0"/>
        <v>1334.74</v>
      </c>
      <c r="Q9" s="71">
        <f t="shared" si="1"/>
        <v>549.9</v>
      </c>
      <c r="R9" s="58">
        <f t="shared" si="2"/>
        <v>1884.64</v>
      </c>
      <c r="S9" s="58">
        <f t="shared" si="3"/>
        <v>85</v>
      </c>
      <c r="T9" s="71">
        <f t="shared" si="4"/>
        <v>85</v>
      </c>
      <c r="U9" s="58">
        <f t="shared" si="5"/>
        <v>170</v>
      </c>
    </row>
    <row r="10" s="55" customFormat="1" ht="32" customHeight="1" spans="1:21">
      <c r="A10" s="56">
        <v>6</v>
      </c>
      <c r="B10" s="57" t="s">
        <v>96</v>
      </c>
      <c r="C10" s="58" t="s">
        <v>97</v>
      </c>
      <c r="D10" s="58" t="s">
        <v>74</v>
      </c>
      <c r="E10" s="58" t="s">
        <v>79</v>
      </c>
      <c r="F10" s="58">
        <v>1700</v>
      </c>
      <c r="G10" s="58">
        <v>799.84</v>
      </c>
      <c r="H10" s="59">
        <v>399.92</v>
      </c>
      <c r="I10" s="59">
        <v>20</v>
      </c>
      <c r="J10" s="59">
        <v>25</v>
      </c>
      <c r="K10" s="59">
        <v>25</v>
      </c>
      <c r="L10" s="59">
        <v>484.9</v>
      </c>
      <c r="M10" s="59">
        <v>99.98</v>
      </c>
      <c r="N10" s="59">
        <v>5</v>
      </c>
      <c r="O10" s="59">
        <v>25</v>
      </c>
      <c r="P10" s="58">
        <f t="shared" si="0"/>
        <v>1334.74</v>
      </c>
      <c r="Q10" s="71">
        <f t="shared" si="1"/>
        <v>549.9</v>
      </c>
      <c r="R10" s="58">
        <f t="shared" si="2"/>
        <v>1884.64</v>
      </c>
      <c r="S10" s="58">
        <f t="shared" si="3"/>
        <v>85</v>
      </c>
      <c r="T10" s="71">
        <f t="shared" si="4"/>
        <v>85</v>
      </c>
      <c r="U10" s="58">
        <f t="shared" si="5"/>
        <v>170</v>
      </c>
    </row>
    <row r="11" s="55" customFormat="1" ht="32" customHeight="1" spans="1:21">
      <c r="A11" s="56">
        <v>7</v>
      </c>
      <c r="B11" s="57" t="s">
        <v>99</v>
      </c>
      <c r="C11" s="245" t="s">
        <v>100</v>
      </c>
      <c r="D11" s="58" t="s">
        <v>101</v>
      </c>
      <c r="E11" s="58" t="s">
        <v>79</v>
      </c>
      <c r="F11" s="58">
        <v>1700</v>
      </c>
      <c r="G11" s="58">
        <v>799.84</v>
      </c>
      <c r="H11" s="59">
        <v>399.92</v>
      </c>
      <c r="I11" s="59">
        <v>20</v>
      </c>
      <c r="J11" s="59">
        <v>25</v>
      </c>
      <c r="K11" s="59">
        <v>25</v>
      </c>
      <c r="L11" s="59">
        <v>484.9</v>
      </c>
      <c r="M11" s="59">
        <v>99.98</v>
      </c>
      <c r="N11" s="59">
        <v>5</v>
      </c>
      <c r="O11" s="59">
        <v>25</v>
      </c>
      <c r="P11" s="58">
        <f t="shared" si="0"/>
        <v>1334.74</v>
      </c>
      <c r="Q11" s="71">
        <f t="shared" si="1"/>
        <v>549.9</v>
      </c>
      <c r="R11" s="58">
        <f t="shared" si="2"/>
        <v>1884.64</v>
      </c>
      <c r="S11" s="58">
        <f t="shared" si="3"/>
        <v>85</v>
      </c>
      <c r="T11" s="71">
        <f t="shared" si="4"/>
        <v>85</v>
      </c>
      <c r="U11" s="58">
        <f t="shared" si="5"/>
        <v>170</v>
      </c>
    </row>
    <row r="12" s="55" customFormat="1" ht="32" customHeight="1" spans="1:21">
      <c r="A12" s="56">
        <v>8</v>
      </c>
      <c r="B12" s="57" t="s">
        <v>102</v>
      </c>
      <c r="C12" s="245" t="s">
        <v>103</v>
      </c>
      <c r="D12" s="58" t="s">
        <v>105</v>
      </c>
      <c r="E12" s="58" t="s">
        <v>79</v>
      </c>
      <c r="F12" s="58">
        <v>1700</v>
      </c>
      <c r="G12" s="58">
        <v>799.84</v>
      </c>
      <c r="H12" s="59">
        <v>399.92</v>
      </c>
      <c r="I12" s="59">
        <v>20</v>
      </c>
      <c r="J12" s="59">
        <v>25</v>
      </c>
      <c r="K12" s="59">
        <v>25</v>
      </c>
      <c r="L12" s="59">
        <v>484.9</v>
      </c>
      <c r="M12" s="59">
        <v>99.98</v>
      </c>
      <c r="N12" s="59">
        <v>5</v>
      </c>
      <c r="O12" s="59">
        <v>25</v>
      </c>
      <c r="P12" s="58">
        <f t="shared" si="0"/>
        <v>1334.74</v>
      </c>
      <c r="Q12" s="71">
        <f t="shared" si="1"/>
        <v>549.9</v>
      </c>
      <c r="R12" s="58">
        <f t="shared" si="2"/>
        <v>1884.64</v>
      </c>
      <c r="S12" s="58">
        <f t="shared" si="3"/>
        <v>85</v>
      </c>
      <c r="T12" s="71">
        <f t="shared" si="4"/>
        <v>85</v>
      </c>
      <c r="U12" s="58">
        <f t="shared" si="5"/>
        <v>170</v>
      </c>
    </row>
    <row r="13" s="55" customFormat="1" ht="32" customHeight="1" spans="1:21">
      <c r="A13" s="56">
        <v>9</v>
      </c>
      <c r="B13" s="60" t="s">
        <v>106</v>
      </c>
      <c r="C13" s="245" t="s">
        <v>107</v>
      </c>
      <c r="D13" s="58" t="s">
        <v>108</v>
      </c>
      <c r="E13" s="58" t="s">
        <v>79</v>
      </c>
      <c r="F13" s="58">
        <v>0</v>
      </c>
      <c r="G13" s="58">
        <v>799.84</v>
      </c>
      <c r="H13" s="59">
        <v>399.92</v>
      </c>
      <c r="I13" s="59">
        <v>20</v>
      </c>
      <c r="J13" s="59">
        <v>25</v>
      </c>
      <c r="K13" s="59">
        <v>25</v>
      </c>
      <c r="L13" s="59">
        <v>484.9</v>
      </c>
      <c r="M13" s="59">
        <v>99.98</v>
      </c>
      <c r="N13" s="59">
        <v>5</v>
      </c>
      <c r="O13" s="59">
        <v>25</v>
      </c>
      <c r="P13" s="58">
        <f t="shared" ref="P13:P26" si="6">G13+I13+J13+L13+N13</f>
        <v>1334.74</v>
      </c>
      <c r="Q13" s="71">
        <f t="shared" ref="Q13:Q26" si="7">H13+K13+M13+O13</f>
        <v>549.9</v>
      </c>
      <c r="R13" s="58">
        <f t="shared" ref="R13:R26" si="8">P13+Q13</f>
        <v>1884.64</v>
      </c>
      <c r="S13" s="58">
        <f t="shared" si="3"/>
        <v>0</v>
      </c>
      <c r="T13" s="71">
        <f t="shared" si="4"/>
        <v>0</v>
      </c>
      <c r="U13" s="58">
        <f t="shared" si="5"/>
        <v>0</v>
      </c>
    </row>
    <row r="14" s="55" customFormat="1" ht="32" customHeight="1" spans="1:21">
      <c r="A14" s="56">
        <v>10</v>
      </c>
      <c r="B14" s="60" t="s">
        <v>109</v>
      </c>
      <c r="C14" s="245" t="s">
        <v>110</v>
      </c>
      <c r="D14" s="58" t="s">
        <v>108</v>
      </c>
      <c r="E14" s="58" t="s">
        <v>79</v>
      </c>
      <c r="F14" s="58">
        <v>0</v>
      </c>
      <c r="G14" s="58">
        <v>799.84</v>
      </c>
      <c r="H14" s="59">
        <v>399.92</v>
      </c>
      <c r="I14" s="59">
        <v>20</v>
      </c>
      <c r="J14" s="59">
        <v>25</v>
      </c>
      <c r="K14" s="59">
        <v>25</v>
      </c>
      <c r="L14" s="59">
        <v>484.9</v>
      </c>
      <c r="M14" s="59">
        <v>99.98</v>
      </c>
      <c r="N14" s="59">
        <v>5</v>
      </c>
      <c r="O14" s="59">
        <v>25</v>
      </c>
      <c r="P14" s="58">
        <f t="shared" si="6"/>
        <v>1334.74</v>
      </c>
      <c r="Q14" s="71">
        <f t="shared" si="7"/>
        <v>549.9</v>
      </c>
      <c r="R14" s="58">
        <f t="shared" si="8"/>
        <v>1884.64</v>
      </c>
      <c r="S14" s="58">
        <f t="shared" si="3"/>
        <v>0</v>
      </c>
      <c r="T14" s="71">
        <f t="shared" si="4"/>
        <v>0</v>
      </c>
      <c r="U14" s="58">
        <f t="shared" si="5"/>
        <v>0</v>
      </c>
    </row>
    <row r="15" s="55" customFormat="1" ht="32" customHeight="1" spans="1:21">
      <c r="A15" s="56">
        <v>11</v>
      </c>
      <c r="B15" s="60" t="s">
        <v>111</v>
      </c>
      <c r="C15" s="245" t="s">
        <v>112</v>
      </c>
      <c r="D15" s="58" t="s">
        <v>108</v>
      </c>
      <c r="E15" s="58" t="s">
        <v>79</v>
      </c>
      <c r="F15" s="58">
        <v>0</v>
      </c>
      <c r="G15" s="58">
        <v>799.84</v>
      </c>
      <c r="H15" s="59">
        <v>399.92</v>
      </c>
      <c r="I15" s="59">
        <v>20</v>
      </c>
      <c r="J15" s="59">
        <v>25</v>
      </c>
      <c r="K15" s="59">
        <v>25</v>
      </c>
      <c r="L15" s="59">
        <v>484.9</v>
      </c>
      <c r="M15" s="59">
        <v>99.98</v>
      </c>
      <c r="N15" s="59">
        <v>5</v>
      </c>
      <c r="O15" s="59">
        <v>25</v>
      </c>
      <c r="P15" s="58">
        <f t="shared" si="6"/>
        <v>1334.74</v>
      </c>
      <c r="Q15" s="71">
        <f t="shared" si="7"/>
        <v>549.9</v>
      </c>
      <c r="R15" s="58">
        <f t="shared" si="8"/>
        <v>1884.64</v>
      </c>
      <c r="S15" s="58">
        <f t="shared" si="3"/>
        <v>0</v>
      </c>
      <c r="T15" s="71">
        <f t="shared" si="4"/>
        <v>0</v>
      </c>
      <c r="U15" s="58">
        <f t="shared" si="5"/>
        <v>0</v>
      </c>
    </row>
    <row r="16" s="55" customFormat="1" ht="32" customHeight="1" spans="1:21">
      <c r="A16" s="56">
        <v>12</v>
      </c>
      <c r="B16" s="60" t="s">
        <v>113</v>
      </c>
      <c r="C16" s="245" t="s">
        <v>114</v>
      </c>
      <c r="D16" s="58" t="s">
        <v>108</v>
      </c>
      <c r="E16" s="58" t="s">
        <v>79</v>
      </c>
      <c r="F16" s="58">
        <v>0</v>
      </c>
      <c r="G16" s="58">
        <v>799.84</v>
      </c>
      <c r="H16" s="59">
        <v>399.92</v>
      </c>
      <c r="I16" s="59">
        <v>20</v>
      </c>
      <c r="J16" s="59">
        <v>25</v>
      </c>
      <c r="K16" s="59">
        <v>25</v>
      </c>
      <c r="L16" s="59">
        <v>484.9</v>
      </c>
      <c r="M16" s="59">
        <v>99.98</v>
      </c>
      <c r="N16" s="59">
        <v>5</v>
      </c>
      <c r="O16" s="59">
        <v>25</v>
      </c>
      <c r="P16" s="58">
        <f t="shared" si="6"/>
        <v>1334.74</v>
      </c>
      <c r="Q16" s="71">
        <f t="shared" si="7"/>
        <v>549.9</v>
      </c>
      <c r="R16" s="58">
        <f t="shared" si="8"/>
        <v>1884.64</v>
      </c>
      <c r="S16" s="58">
        <f t="shared" si="3"/>
        <v>0</v>
      </c>
      <c r="T16" s="71">
        <f t="shared" si="4"/>
        <v>0</v>
      </c>
      <c r="U16" s="58">
        <f t="shared" si="5"/>
        <v>0</v>
      </c>
    </row>
    <row r="17" s="55" customFormat="1" ht="32" customHeight="1" spans="1:21">
      <c r="A17" s="56">
        <v>13</v>
      </c>
      <c r="B17" s="61" t="s">
        <v>115</v>
      </c>
      <c r="C17" s="246" t="s">
        <v>116</v>
      </c>
      <c r="D17" s="58" t="s">
        <v>108</v>
      </c>
      <c r="E17" s="58" t="s">
        <v>79</v>
      </c>
      <c r="F17" s="58" t="s">
        <v>117</v>
      </c>
      <c r="G17" s="58">
        <v>799.84</v>
      </c>
      <c r="H17" s="59">
        <v>399.92</v>
      </c>
      <c r="I17" s="59">
        <v>20</v>
      </c>
      <c r="J17" s="59">
        <v>25</v>
      </c>
      <c r="K17" s="59">
        <v>25</v>
      </c>
      <c r="L17" s="59">
        <v>484.9</v>
      </c>
      <c r="M17" s="59">
        <v>99.98</v>
      </c>
      <c r="N17" s="59">
        <v>5</v>
      </c>
      <c r="O17" s="59">
        <v>25</v>
      </c>
      <c r="P17" s="58">
        <f t="shared" si="6"/>
        <v>1334.74</v>
      </c>
      <c r="Q17" s="71">
        <f t="shared" si="7"/>
        <v>549.9</v>
      </c>
      <c r="R17" s="58">
        <f t="shared" si="8"/>
        <v>1884.64</v>
      </c>
      <c r="S17" s="58">
        <f t="shared" si="3"/>
        <v>215</v>
      </c>
      <c r="T17" s="71">
        <f t="shared" si="4"/>
        <v>215</v>
      </c>
      <c r="U17" s="58">
        <f t="shared" si="5"/>
        <v>430</v>
      </c>
    </row>
    <row r="18" s="55" customFormat="1" ht="32" customHeight="1" spans="1:21">
      <c r="A18" s="56">
        <v>14</v>
      </c>
      <c r="B18" s="61" t="s">
        <v>118</v>
      </c>
      <c r="C18" s="246" t="s">
        <v>119</v>
      </c>
      <c r="D18" s="58" t="s">
        <v>108</v>
      </c>
      <c r="E18" s="58" t="s">
        <v>79</v>
      </c>
      <c r="F18" s="58">
        <v>4620</v>
      </c>
      <c r="G18" s="58">
        <v>799.84</v>
      </c>
      <c r="H18" s="59">
        <v>399.92</v>
      </c>
      <c r="I18" s="59">
        <v>20</v>
      </c>
      <c r="J18" s="59">
        <v>25</v>
      </c>
      <c r="K18" s="59">
        <v>25</v>
      </c>
      <c r="L18" s="59">
        <v>484.9</v>
      </c>
      <c r="M18" s="59">
        <v>99.98</v>
      </c>
      <c r="N18" s="59">
        <v>5</v>
      </c>
      <c r="O18" s="59">
        <v>25</v>
      </c>
      <c r="P18" s="58">
        <f t="shared" si="6"/>
        <v>1334.74</v>
      </c>
      <c r="Q18" s="71">
        <f t="shared" si="7"/>
        <v>549.9</v>
      </c>
      <c r="R18" s="58">
        <f t="shared" si="8"/>
        <v>1884.64</v>
      </c>
      <c r="S18" s="58">
        <f t="shared" si="3"/>
        <v>231</v>
      </c>
      <c r="T18" s="71">
        <f t="shared" si="4"/>
        <v>231</v>
      </c>
      <c r="U18" s="58">
        <f t="shared" si="5"/>
        <v>462</v>
      </c>
    </row>
    <row r="19" s="55" customFormat="1" ht="32" customHeight="1" spans="1:21">
      <c r="A19" s="56">
        <v>15</v>
      </c>
      <c r="B19" s="61" t="s">
        <v>120</v>
      </c>
      <c r="C19" s="62" t="s">
        <v>121</v>
      </c>
      <c r="D19" s="58" t="s">
        <v>108</v>
      </c>
      <c r="E19" s="58" t="s">
        <v>79</v>
      </c>
      <c r="F19" s="58">
        <v>4480</v>
      </c>
      <c r="G19" s="58">
        <v>799.84</v>
      </c>
      <c r="H19" s="59">
        <v>399.92</v>
      </c>
      <c r="I19" s="59">
        <v>20</v>
      </c>
      <c r="J19" s="59">
        <v>25</v>
      </c>
      <c r="K19" s="59">
        <v>25</v>
      </c>
      <c r="L19" s="59">
        <v>484.9</v>
      </c>
      <c r="M19" s="59">
        <v>99.98</v>
      </c>
      <c r="N19" s="59">
        <v>5</v>
      </c>
      <c r="O19" s="59">
        <v>25</v>
      </c>
      <c r="P19" s="58">
        <f t="shared" si="6"/>
        <v>1334.74</v>
      </c>
      <c r="Q19" s="71">
        <f t="shared" si="7"/>
        <v>549.9</v>
      </c>
      <c r="R19" s="58">
        <f t="shared" si="8"/>
        <v>1884.64</v>
      </c>
      <c r="S19" s="58">
        <f t="shared" si="3"/>
        <v>224</v>
      </c>
      <c r="T19" s="71">
        <f t="shared" si="4"/>
        <v>224</v>
      </c>
      <c r="U19" s="58">
        <f t="shared" si="5"/>
        <v>448</v>
      </c>
    </row>
    <row r="20" s="55" customFormat="1" ht="32" customHeight="1" spans="1:21">
      <c r="A20" s="56">
        <v>16</v>
      </c>
      <c r="B20" s="63" t="s">
        <v>122</v>
      </c>
      <c r="C20" s="247" t="s">
        <v>123</v>
      </c>
      <c r="D20" s="64" t="s">
        <v>108</v>
      </c>
      <c r="E20" s="58" t="s">
        <v>79</v>
      </c>
      <c r="F20" s="65">
        <v>4300</v>
      </c>
      <c r="G20" s="58">
        <v>0</v>
      </c>
      <c r="H20" s="59">
        <v>0</v>
      </c>
      <c r="I20" s="59">
        <v>0</v>
      </c>
      <c r="J20" s="59">
        <v>0</v>
      </c>
      <c r="K20" s="59">
        <v>0</v>
      </c>
      <c r="L20" s="59">
        <v>0</v>
      </c>
      <c r="M20" s="59">
        <v>0</v>
      </c>
      <c r="N20" s="59">
        <v>0</v>
      </c>
      <c r="O20" s="59">
        <v>0</v>
      </c>
      <c r="P20" s="58">
        <v>0</v>
      </c>
      <c r="Q20" s="71">
        <v>0</v>
      </c>
      <c r="R20" s="58">
        <v>0</v>
      </c>
      <c r="S20" s="58">
        <f t="shared" si="3"/>
        <v>215</v>
      </c>
      <c r="T20" s="71">
        <f t="shared" si="4"/>
        <v>215</v>
      </c>
      <c r="U20" s="58">
        <f t="shared" si="5"/>
        <v>430</v>
      </c>
    </row>
    <row r="21" s="55" customFormat="1" ht="32" customHeight="1" spans="1:21">
      <c r="A21" s="56">
        <v>17</v>
      </c>
      <c r="B21" s="66" t="s">
        <v>124</v>
      </c>
      <c r="C21" s="247" t="s">
        <v>125</v>
      </c>
      <c r="D21" s="64" t="s">
        <v>126</v>
      </c>
      <c r="E21" s="58" t="s">
        <v>79</v>
      </c>
      <c r="F21" s="58">
        <v>1700</v>
      </c>
      <c r="G21" s="58">
        <v>799.84</v>
      </c>
      <c r="H21" s="59">
        <v>399.92</v>
      </c>
      <c r="I21" s="59">
        <v>20</v>
      </c>
      <c r="J21" s="59">
        <v>25</v>
      </c>
      <c r="K21" s="59">
        <v>25</v>
      </c>
      <c r="L21" s="59">
        <v>484.9</v>
      </c>
      <c r="M21" s="59">
        <v>99.98</v>
      </c>
      <c r="N21" s="59">
        <v>5</v>
      </c>
      <c r="O21" s="59">
        <v>25</v>
      </c>
      <c r="P21" s="58">
        <f t="shared" si="6"/>
        <v>1334.74</v>
      </c>
      <c r="Q21" s="71">
        <f t="shared" si="7"/>
        <v>549.9</v>
      </c>
      <c r="R21" s="58">
        <f t="shared" si="8"/>
        <v>1884.64</v>
      </c>
      <c r="S21" s="58">
        <f t="shared" si="3"/>
        <v>85</v>
      </c>
      <c r="T21" s="71">
        <f t="shared" si="4"/>
        <v>85</v>
      </c>
      <c r="U21" s="58">
        <f t="shared" si="5"/>
        <v>170</v>
      </c>
    </row>
    <row r="22" s="55" customFormat="1" ht="32" customHeight="1" spans="1:21">
      <c r="A22" s="56">
        <v>18</v>
      </c>
      <c r="B22" s="66" t="s">
        <v>127</v>
      </c>
      <c r="C22" s="247" t="s">
        <v>128</v>
      </c>
      <c r="D22" s="64" t="s">
        <v>105</v>
      </c>
      <c r="E22" s="58" t="s">
        <v>79</v>
      </c>
      <c r="F22" s="58">
        <v>1700</v>
      </c>
      <c r="G22" s="58">
        <v>799.84</v>
      </c>
      <c r="H22" s="59">
        <v>399.92</v>
      </c>
      <c r="I22" s="59">
        <v>20</v>
      </c>
      <c r="J22" s="59">
        <v>25</v>
      </c>
      <c r="K22" s="59">
        <v>25</v>
      </c>
      <c r="L22" s="59">
        <v>484.9</v>
      </c>
      <c r="M22" s="59">
        <v>99.98</v>
      </c>
      <c r="N22" s="59">
        <v>5</v>
      </c>
      <c r="O22" s="59">
        <v>25</v>
      </c>
      <c r="P22" s="58">
        <f t="shared" si="6"/>
        <v>1334.74</v>
      </c>
      <c r="Q22" s="71">
        <f t="shared" si="7"/>
        <v>549.9</v>
      </c>
      <c r="R22" s="58">
        <f t="shared" si="8"/>
        <v>1884.64</v>
      </c>
      <c r="S22" s="58">
        <f t="shared" si="3"/>
        <v>85</v>
      </c>
      <c r="T22" s="71">
        <f t="shared" si="4"/>
        <v>85</v>
      </c>
      <c r="U22" s="58">
        <f t="shared" si="5"/>
        <v>170</v>
      </c>
    </row>
    <row r="23" s="55" customFormat="1" ht="32" customHeight="1" spans="1:21">
      <c r="A23" s="56">
        <v>19</v>
      </c>
      <c r="B23" s="66" t="s">
        <v>129</v>
      </c>
      <c r="C23" s="247" t="s">
        <v>130</v>
      </c>
      <c r="D23" s="64" t="s">
        <v>105</v>
      </c>
      <c r="E23" s="58" t="s">
        <v>79</v>
      </c>
      <c r="F23" s="58">
        <v>1700</v>
      </c>
      <c r="G23" s="58">
        <v>799.84</v>
      </c>
      <c r="H23" s="59">
        <v>399.92</v>
      </c>
      <c r="I23" s="59">
        <v>20</v>
      </c>
      <c r="J23" s="59">
        <v>25</v>
      </c>
      <c r="K23" s="59">
        <v>25</v>
      </c>
      <c r="L23" s="59">
        <v>484.9</v>
      </c>
      <c r="M23" s="59">
        <v>99.98</v>
      </c>
      <c r="N23" s="59">
        <v>5</v>
      </c>
      <c r="O23" s="59">
        <v>25</v>
      </c>
      <c r="P23" s="58">
        <f t="shared" si="6"/>
        <v>1334.74</v>
      </c>
      <c r="Q23" s="71">
        <f t="shared" si="7"/>
        <v>549.9</v>
      </c>
      <c r="R23" s="58">
        <f t="shared" si="8"/>
        <v>1884.64</v>
      </c>
      <c r="S23" s="58">
        <f t="shared" si="3"/>
        <v>85</v>
      </c>
      <c r="T23" s="71">
        <f t="shared" si="4"/>
        <v>85</v>
      </c>
      <c r="U23" s="58">
        <f t="shared" si="5"/>
        <v>170</v>
      </c>
    </row>
    <row r="24" s="55" customFormat="1" ht="32" customHeight="1" spans="1:21">
      <c r="A24" s="56">
        <v>20</v>
      </c>
      <c r="B24" s="66" t="s">
        <v>131</v>
      </c>
      <c r="C24" s="247" t="s">
        <v>132</v>
      </c>
      <c r="D24" s="64" t="s">
        <v>105</v>
      </c>
      <c r="E24" s="58" t="s">
        <v>79</v>
      </c>
      <c r="F24" s="58">
        <v>1700</v>
      </c>
      <c r="G24" s="58">
        <v>799.84</v>
      </c>
      <c r="H24" s="59">
        <v>399.92</v>
      </c>
      <c r="I24" s="59">
        <v>20</v>
      </c>
      <c r="J24" s="59">
        <v>25</v>
      </c>
      <c r="K24" s="59">
        <v>25</v>
      </c>
      <c r="L24" s="59">
        <v>484.9</v>
      </c>
      <c r="M24" s="59">
        <v>99.98</v>
      </c>
      <c r="N24" s="59">
        <v>5</v>
      </c>
      <c r="O24" s="59">
        <v>25</v>
      </c>
      <c r="P24" s="58">
        <f t="shared" si="6"/>
        <v>1334.74</v>
      </c>
      <c r="Q24" s="71">
        <f t="shared" si="7"/>
        <v>549.9</v>
      </c>
      <c r="R24" s="58">
        <f t="shared" si="8"/>
        <v>1884.64</v>
      </c>
      <c r="S24" s="58">
        <f t="shared" si="3"/>
        <v>85</v>
      </c>
      <c r="T24" s="71">
        <f t="shared" si="4"/>
        <v>85</v>
      </c>
      <c r="U24" s="58">
        <f t="shared" si="5"/>
        <v>170</v>
      </c>
    </row>
    <row r="25" s="55" customFormat="1" ht="32" customHeight="1" spans="1:21">
      <c r="A25" s="56">
        <v>21</v>
      </c>
      <c r="B25" s="66" t="s">
        <v>133</v>
      </c>
      <c r="C25" s="247" t="s">
        <v>134</v>
      </c>
      <c r="D25" s="64" t="s">
        <v>135</v>
      </c>
      <c r="E25" s="58" t="s">
        <v>79</v>
      </c>
      <c r="F25" s="58">
        <v>1700</v>
      </c>
      <c r="G25" s="58">
        <v>799.84</v>
      </c>
      <c r="H25" s="59">
        <v>399.92</v>
      </c>
      <c r="I25" s="59">
        <v>20</v>
      </c>
      <c r="J25" s="59">
        <v>25</v>
      </c>
      <c r="K25" s="59">
        <v>25</v>
      </c>
      <c r="L25" s="59">
        <v>484.9</v>
      </c>
      <c r="M25" s="59">
        <v>99.98</v>
      </c>
      <c r="N25" s="59">
        <v>5</v>
      </c>
      <c r="O25" s="59">
        <v>25</v>
      </c>
      <c r="P25" s="58">
        <f t="shared" si="6"/>
        <v>1334.74</v>
      </c>
      <c r="Q25" s="71">
        <f t="shared" si="7"/>
        <v>549.9</v>
      </c>
      <c r="R25" s="58">
        <f t="shared" si="8"/>
        <v>1884.64</v>
      </c>
      <c r="S25" s="58">
        <f t="shared" si="3"/>
        <v>85</v>
      </c>
      <c r="T25" s="71">
        <f t="shared" si="4"/>
        <v>85</v>
      </c>
      <c r="U25" s="58">
        <f t="shared" si="5"/>
        <v>170</v>
      </c>
    </row>
    <row r="26" s="55" customFormat="1" ht="32" customHeight="1" spans="1:21">
      <c r="A26" s="56">
        <v>22</v>
      </c>
      <c r="B26" s="66" t="s">
        <v>136</v>
      </c>
      <c r="C26" s="247" t="s">
        <v>137</v>
      </c>
      <c r="D26" s="64" t="s">
        <v>105</v>
      </c>
      <c r="E26" s="58" t="s">
        <v>79</v>
      </c>
      <c r="F26" s="58">
        <v>1700</v>
      </c>
      <c r="G26" s="58">
        <v>799.84</v>
      </c>
      <c r="H26" s="59">
        <v>399.92</v>
      </c>
      <c r="I26" s="59">
        <v>20</v>
      </c>
      <c r="J26" s="59">
        <v>25</v>
      </c>
      <c r="K26" s="59">
        <v>25</v>
      </c>
      <c r="L26" s="59">
        <v>484.9</v>
      </c>
      <c r="M26" s="59">
        <v>99.98</v>
      </c>
      <c r="N26" s="59">
        <v>5</v>
      </c>
      <c r="O26" s="59">
        <v>25</v>
      </c>
      <c r="P26" s="58">
        <f t="shared" si="6"/>
        <v>1334.74</v>
      </c>
      <c r="Q26" s="71">
        <f t="shared" si="7"/>
        <v>549.9</v>
      </c>
      <c r="R26" s="58">
        <f t="shared" si="8"/>
        <v>1884.64</v>
      </c>
      <c r="S26" s="58">
        <f t="shared" si="3"/>
        <v>85</v>
      </c>
      <c r="T26" s="71">
        <f t="shared" si="4"/>
        <v>85</v>
      </c>
      <c r="U26" s="58">
        <f t="shared" si="5"/>
        <v>170</v>
      </c>
    </row>
    <row r="27" s="55" customFormat="1" ht="32" customHeight="1" spans="1:21">
      <c r="A27" s="67" t="s">
        <v>18</v>
      </c>
      <c r="B27" s="68"/>
      <c r="C27" s="68"/>
      <c r="D27" s="68"/>
      <c r="E27" s="68"/>
      <c r="F27" s="69"/>
      <c r="G27" s="70">
        <f>SUM(G5:G26)</f>
        <v>16796.64</v>
      </c>
      <c r="H27" s="70">
        <f t="shared" ref="H27:U27" si="9">SUM(H5:H26)</f>
        <v>8398.32</v>
      </c>
      <c r="I27" s="70">
        <f t="shared" si="9"/>
        <v>420</v>
      </c>
      <c r="J27" s="70">
        <f t="shared" si="9"/>
        <v>525</v>
      </c>
      <c r="K27" s="70">
        <f t="shared" si="9"/>
        <v>525</v>
      </c>
      <c r="L27" s="70">
        <f t="shared" si="9"/>
        <v>10182.9</v>
      </c>
      <c r="M27" s="70">
        <f t="shared" si="9"/>
        <v>2099.58</v>
      </c>
      <c r="N27" s="70">
        <f t="shared" si="9"/>
        <v>105</v>
      </c>
      <c r="O27" s="70">
        <f t="shared" si="9"/>
        <v>525</v>
      </c>
      <c r="P27" s="70">
        <f t="shared" si="9"/>
        <v>28029.54</v>
      </c>
      <c r="Q27" s="70">
        <f t="shared" si="9"/>
        <v>11547.9</v>
      </c>
      <c r="R27" s="70">
        <f t="shared" si="9"/>
        <v>39577.44</v>
      </c>
      <c r="S27" s="70">
        <f t="shared" si="9"/>
        <v>1820</v>
      </c>
      <c r="T27" s="70">
        <f t="shared" si="9"/>
        <v>1820</v>
      </c>
      <c r="U27" s="70">
        <f t="shared" si="9"/>
        <v>3640</v>
      </c>
    </row>
  </sheetData>
  <autoFilter xmlns:etc="http://www.wps.cn/officeDocument/2017/etCustomData" ref="A4:U27" etc:filterBottomFollowUsedRange="0">
    <extLst/>
  </autoFilter>
  <mergeCells count="16">
    <mergeCell ref="A1:Q1"/>
    <mergeCell ref="A2:Q2"/>
    <mergeCell ref="G3:H3"/>
    <mergeCell ref="J3:K3"/>
    <mergeCell ref="L3:M3"/>
    <mergeCell ref="P3:Q3"/>
    <mergeCell ref="S3:T3"/>
    <mergeCell ref="A27:F27"/>
    <mergeCell ref="A3:A4"/>
    <mergeCell ref="B3:B4"/>
    <mergeCell ref="C3:C4"/>
    <mergeCell ref="D3:D4"/>
    <mergeCell ref="E3:E4"/>
    <mergeCell ref="F3:F4"/>
    <mergeCell ref="R3:R4"/>
    <mergeCell ref="U3:U4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6"/>
  <sheetViews>
    <sheetView tabSelected="1" zoomScale="85" zoomScaleNormal="85" workbookViewId="0">
      <pane xSplit="3" ySplit="4" topLeftCell="D32" activePane="bottomRight" state="frozen"/>
      <selection/>
      <selection pane="topRight"/>
      <selection pane="bottomLeft"/>
      <selection pane="bottomRight" activeCell="J57" sqref="J57"/>
    </sheetView>
  </sheetViews>
  <sheetFormatPr defaultColWidth="8.8" defaultRowHeight="14.25"/>
  <cols>
    <col min="1" max="1" width="8.8" style="3"/>
    <col min="2" max="2" width="18.3833333333333" style="4" customWidth="1"/>
    <col min="3" max="3" width="22.8" style="5" customWidth="1"/>
    <col min="4" max="4" width="18.2333333333333" style="5" customWidth="1"/>
    <col min="5" max="5" width="11.5" style="6"/>
    <col min="6" max="6" width="11.025" style="6" customWidth="1"/>
    <col min="7" max="7" width="11.5" style="6"/>
    <col min="8" max="8" width="10.375" style="6"/>
    <col min="9" max="11" width="9.375" style="6"/>
    <col min="12" max="12" width="10.375" style="6"/>
    <col min="13" max="13" width="9.375" style="6"/>
    <col min="14" max="15" width="13.9583333333333" style="6" customWidth="1"/>
    <col min="16" max="18" width="10.375" style="6"/>
    <col min="19" max="20" width="12.35" style="6" customWidth="1"/>
    <col min="21" max="21" width="11.025" style="6" customWidth="1"/>
    <col min="22" max="22" width="19.4" style="7" customWidth="1"/>
  </cols>
  <sheetData>
    <row r="1" s="1" customFormat="1" ht="25.5" spans="1:22">
      <c r="A1" s="8" t="s">
        <v>138</v>
      </c>
      <c r="B1" s="9"/>
      <c r="C1" s="10"/>
      <c r="D1" s="10"/>
      <c r="E1" s="11"/>
      <c r="F1" s="11"/>
      <c r="G1" s="10"/>
      <c r="H1" s="12"/>
      <c r="I1" s="10"/>
      <c r="J1" s="10"/>
      <c r="K1" s="10"/>
      <c r="L1" s="10"/>
      <c r="M1" s="12"/>
      <c r="N1" s="10"/>
      <c r="O1" s="12"/>
      <c r="P1" s="10"/>
      <c r="Q1" s="10"/>
      <c r="R1" s="47"/>
      <c r="S1" s="48"/>
      <c r="T1" s="48"/>
      <c r="U1" s="48"/>
      <c r="V1" s="49"/>
    </row>
    <row r="2" s="1" customFormat="1" ht="19" customHeight="1" spans="1:22">
      <c r="A2" s="13" t="s">
        <v>42</v>
      </c>
      <c r="B2" s="14"/>
      <c r="C2" s="15"/>
      <c r="D2" s="15"/>
      <c r="E2" s="16"/>
      <c r="F2" s="16"/>
      <c r="G2" s="15"/>
      <c r="H2" s="17"/>
      <c r="I2" s="15"/>
      <c r="J2" s="15"/>
      <c r="K2" s="15"/>
      <c r="L2" s="15"/>
      <c r="M2" s="17"/>
      <c r="N2" s="15"/>
      <c r="O2" s="17"/>
      <c r="P2" s="15"/>
      <c r="Q2" s="15"/>
      <c r="R2" s="47"/>
      <c r="S2" s="48"/>
      <c r="T2" s="48"/>
      <c r="U2" s="48"/>
      <c r="V2" s="49"/>
    </row>
    <row r="3" s="1" customFormat="1" ht="43" customHeight="1" spans="1:22">
      <c r="A3" s="18" t="s">
        <v>43</v>
      </c>
      <c r="B3" s="19" t="s">
        <v>44</v>
      </c>
      <c r="C3" s="20" t="s">
        <v>45</v>
      </c>
      <c r="D3" s="19" t="s">
        <v>46</v>
      </c>
      <c r="E3" s="19" t="s">
        <v>78</v>
      </c>
      <c r="F3" s="21" t="s">
        <v>87</v>
      </c>
      <c r="G3" s="22" t="s">
        <v>51</v>
      </c>
      <c r="H3" s="23"/>
      <c r="I3" s="44" t="s">
        <v>52</v>
      </c>
      <c r="J3" s="22" t="s">
        <v>53</v>
      </c>
      <c r="K3" s="22"/>
      <c r="L3" s="23" t="s">
        <v>54</v>
      </c>
      <c r="M3" s="23"/>
      <c r="N3" s="23" t="s">
        <v>8</v>
      </c>
      <c r="O3" s="23" t="s">
        <v>71</v>
      </c>
      <c r="P3" s="22" t="s">
        <v>18</v>
      </c>
      <c r="Q3" s="22"/>
      <c r="R3" s="50" t="s">
        <v>56</v>
      </c>
      <c r="S3" s="22" t="s">
        <v>88</v>
      </c>
      <c r="T3" s="23"/>
      <c r="U3" s="50" t="s">
        <v>89</v>
      </c>
      <c r="V3" s="51" t="s">
        <v>139</v>
      </c>
    </row>
    <row r="4" s="1" customFormat="1" ht="34" customHeight="1" spans="1:22">
      <c r="A4" s="24"/>
      <c r="B4" s="25"/>
      <c r="C4" s="26"/>
      <c r="D4" s="25"/>
      <c r="E4" s="25"/>
      <c r="F4" s="27"/>
      <c r="G4" s="28" t="s">
        <v>57</v>
      </c>
      <c r="H4" s="29" t="s">
        <v>58</v>
      </c>
      <c r="I4" s="28" t="s">
        <v>59</v>
      </c>
      <c r="J4" s="28" t="s">
        <v>60</v>
      </c>
      <c r="K4" s="29" t="s">
        <v>61</v>
      </c>
      <c r="L4" s="28" t="s">
        <v>90</v>
      </c>
      <c r="M4" s="29" t="s">
        <v>63</v>
      </c>
      <c r="N4" s="28" t="s">
        <v>64</v>
      </c>
      <c r="O4" s="29" t="s">
        <v>61</v>
      </c>
      <c r="P4" s="45" t="s">
        <v>65</v>
      </c>
      <c r="Q4" s="52" t="s">
        <v>66</v>
      </c>
      <c r="R4" s="50"/>
      <c r="S4" s="28" t="s">
        <v>91</v>
      </c>
      <c r="T4" s="53" t="s">
        <v>92</v>
      </c>
      <c r="U4" s="50"/>
      <c r="V4" s="51"/>
    </row>
    <row r="5" s="2" customFormat="1" ht="32" customHeight="1" spans="1:22">
      <c r="A5" s="30">
        <v>1</v>
      </c>
      <c r="B5" s="31" t="s">
        <v>14</v>
      </c>
      <c r="C5" s="32" t="s">
        <v>67</v>
      </c>
      <c r="D5" s="32" t="s">
        <v>15</v>
      </c>
      <c r="E5" s="32" t="s">
        <v>79</v>
      </c>
      <c r="F5" s="32">
        <v>1700</v>
      </c>
      <c r="G5" s="33">
        <v>799.84</v>
      </c>
      <c r="H5" s="33">
        <v>399.92</v>
      </c>
      <c r="I5" s="33">
        <v>20</v>
      </c>
      <c r="J5" s="33">
        <v>25</v>
      </c>
      <c r="K5" s="33">
        <v>25</v>
      </c>
      <c r="L5" s="46">
        <v>484.9</v>
      </c>
      <c r="M5" s="33">
        <v>99.98</v>
      </c>
      <c r="N5" s="33">
        <v>5</v>
      </c>
      <c r="O5" s="33">
        <v>25</v>
      </c>
      <c r="P5" s="32">
        <f>G5+I5+J5+L5+N5</f>
        <v>1334.74</v>
      </c>
      <c r="Q5" s="34">
        <f>H5+K5+M5+O5</f>
        <v>549.9</v>
      </c>
      <c r="R5" s="32">
        <f>P5+Q5</f>
        <v>1884.64</v>
      </c>
      <c r="S5" s="32">
        <f>F5*5%</f>
        <v>85</v>
      </c>
      <c r="T5" s="34">
        <f>F5*5%</f>
        <v>85</v>
      </c>
      <c r="U5" s="32">
        <f>S5+T5</f>
        <v>170</v>
      </c>
      <c r="V5" s="54" t="s">
        <v>140</v>
      </c>
    </row>
    <row r="6" s="2" customFormat="1" ht="32" customHeight="1" spans="1:22">
      <c r="A6" s="30">
        <v>2</v>
      </c>
      <c r="B6" s="31" t="s">
        <v>23</v>
      </c>
      <c r="C6" s="32" t="s">
        <v>68</v>
      </c>
      <c r="D6" s="32" t="s">
        <v>24</v>
      </c>
      <c r="E6" s="32" t="s">
        <v>79</v>
      </c>
      <c r="F6" s="32">
        <v>0</v>
      </c>
      <c r="G6" s="33">
        <v>799.84</v>
      </c>
      <c r="H6" s="33">
        <v>399.92</v>
      </c>
      <c r="I6" s="33">
        <v>20</v>
      </c>
      <c r="J6" s="33">
        <v>25</v>
      </c>
      <c r="K6" s="33">
        <v>25</v>
      </c>
      <c r="L6" s="46">
        <v>484.9</v>
      </c>
      <c r="M6" s="33">
        <v>99.98</v>
      </c>
      <c r="N6" s="33">
        <v>5</v>
      </c>
      <c r="O6" s="33">
        <v>25</v>
      </c>
      <c r="P6" s="32">
        <f t="shared" ref="P6:P24" si="0">G6+I6+J6+L6+N6</f>
        <v>1334.74</v>
      </c>
      <c r="Q6" s="34">
        <f t="shared" ref="Q6:Q24" si="1">H6+K6+M6+O6</f>
        <v>549.9</v>
      </c>
      <c r="R6" s="32">
        <f>P6+Q6</f>
        <v>1884.64</v>
      </c>
      <c r="S6" s="32">
        <f>F6*5%</f>
        <v>0</v>
      </c>
      <c r="T6" s="34">
        <f>F6*5%</f>
        <v>0</v>
      </c>
      <c r="U6" s="32">
        <f t="shared" ref="U6:U45" si="2">S6+T6</f>
        <v>0</v>
      </c>
      <c r="V6" s="54" t="s">
        <v>140</v>
      </c>
    </row>
    <row r="7" s="2" customFormat="1" ht="32" customHeight="1" spans="1:22">
      <c r="A7" s="30">
        <v>3</v>
      </c>
      <c r="B7" s="31" t="s">
        <v>84</v>
      </c>
      <c r="C7" s="248" t="s">
        <v>85</v>
      </c>
      <c r="D7" s="32" t="s">
        <v>141</v>
      </c>
      <c r="E7" s="32" t="s">
        <v>79</v>
      </c>
      <c r="F7" s="32">
        <v>0</v>
      </c>
      <c r="G7" s="33">
        <v>799.84</v>
      </c>
      <c r="H7" s="33">
        <v>399.92</v>
      </c>
      <c r="I7" s="33">
        <v>20</v>
      </c>
      <c r="J7" s="33">
        <v>25</v>
      </c>
      <c r="K7" s="33">
        <v>25</v>
      </c>
      <c r="L7" s="46">
        <v>484.9</v>
      </c>
      <c r="M7" s="33">
        <v>99.98</v>
      </c>
      <c r="N7" s="33">
        <v>5</v>
      </c>
      <c r="O7" s="33">
        <v>25</v>
      </c>
      <c r="P7" s="32">
        <f t="shared" si="0"/>
        <v>1334.74</v>
      </c>
      <c r="Q7" s="34">
        <f t="shared" si="1"/>
        <v>549.9</v>
      </c>
      <c r="R7" s="32">
        <f t="shared" ref="R7:R18" si="3">P7+Q7</f>
        <v>1884.64</v>
      </c>
      <c r="S7" s="32">
        <f>F7*5%</f>
        <v>0</v>
      </c>
      <c r="T7" s="34">
        <f>F7*5%</f>
        <v>0</v>
      </c>
      <c r="U7" s="32">
        <f t="shared" si="2"/>
        <v>0</v>
      </c>
      <c r="V7" s="54" t="s">
        <v>140</v>
      </c>
    </row>
    <row r="8" s="2" customFormat="1" ht="32" customHeight="1" spans="1:22">
      <c r="A8" s="30">
        <v>4</v>
      </c>
      <c r="B8" s="31" t="s">
        <v>94</v>
      </c>
      <c r="C8" s="32" t="s">
        <v>95</v>
      </c>
      <c r="D8" s="32" t="s">
        <v>82</v>
      </c>
      <c r="E8" s="32" t="s">
        <v>79</v>
      </c>
      <c r="F8" s="32">
        <v>1700</v>
      </c>
      <c r="G8" s="33">
        <v>799.84</v>
      </c>
      <c r="H8" s="33">
        <v>399.92</v>
      </c>
      <c r="I8" s="33">
        <v>20</v>
      </c>
      <c r="J8" s="33">
        <v>25</v>
      </c>
      <c r="K8" s="33">
        <v>25</v>
      </c>
      <c r="L8" s="46">
        <v>484.9</v>
      </c>
      <c r="M8" s="33">
        <v>99.98</v>
      </c>
      <c r="N8" s="33">
        <v>5</v>
      </c>
      <c r="O8" s="33">
        <v>25</v>
      </c>
      <c r="P8" s="32">
        <f t="shared" si="0"/>
        <v>1334.74</v>
      </c>
      <c r="Q8" s="34">
        <f t="shared" si="1"/>
        <v>549.9</v>
      </c>
      <c r="R8" s="32">
        <f t="shared" si="3"/>
        <v>1884.64</v>
      </c>
      <c r="S8" s="32">
        <f>F8*5%</f>
        <v>85</v>
      </c>
      <c r="T8" s="34">
        <f>F8*5%</f>
        <v>85</v>
      </c>
      <c r="U8" s="32">
        <f t="shared" si="2"/>
        <v>170</v>
      </c>
      <c r="V8" s="54" t="s">
        <v>140</v>
      </c>
    </row>
    <row r="9" s="2" customFormat="1" ht="32" customHeight="1" spans="1:22">
      <c r="A9" s="30">
        <v>5</v>
      </c>
      <c r="B9" s="31" t="s">
        <v>96</v>
      </c>
      <c r="C9" s="32" t="s">
        <v>97</v>
      </c>
      <c r="D9" s="32" t="s">
        <v>142</v>
      </c>
      <c r="E9" s="32" t="s">
        <v>79</v>
      </c>
      <c r="F9" s="32">
        <v>1700</v>
      </c>
      <c r="G9" s="33">
        <v>799.84</v>
      </c>
      <c r="H9" s="33">
        <v>399.92</v>
      </c>
      <c r="I9" s="33">
        <v>20</v>
      </c>
      <c r="J9" s="33">
        <v>25</v>
      </c>
      <c r="K9" s="33">
        <v>25</v>
      </c>
      <c r="L9" s="46">
        <v>484.9</v>
      </c>
      <c r="M9" s="33">
        <v>99.98</v>
      </c>
      <c r="N9" s="33">
        <v>5</v>
      </c>
      <c r="O9" s="33">
        <v>25</v>
      </c>
      <c r="P9" s="32">
        <f t="shared" si="0"/>
        <v>1334.74</v>
      </c>
      <c r="Q9" s="34">
        <f t="shared" si="1"/>
        <v>549.9</v>
      </c>
      <c r="R9" s="32">
        <f t="shared" si="3"/>
        <v>1884.64</v>
      </c>
      <c r="S9" s="32">
        <f>F9*5%</f>
        <v>85</v>
      </c>
      <c r="T9" s="34">
        <f>F9*5%</f>
        <v>85</v>
      </c>
      <c r="U9" s="32">
        <f t="shared" si="2"/>
        <v>170</v>
      </c>
      <c r="V9" s="54" t="s">
        <v>140</v>
      </c>
    </row>
    <row r="10" s="2" customFormat="1" ht="32" customHeight="1" spans="1:22">
      <c r="A10" s="30">
        <v>6</v>
      </c>
      <c r="B10" s="31" t="s">
        <v>99</v>
      </c>
      <c r="C10" s="248" t="s">
        <v>100</v>
      </c>
      <c r="D10" s="32" t="s">
        <v>101</v>
      </c>
      <c r="E10" s="32" t="s">
        <v>79</v>
      </c>
      <c r="F10" s="32">
        <v>1700</v>
      </c>
      <c r="G10" s="33">
        <v>799.84</v>
      </c>
      <c r="H10" s="33">
        <v>399.92</v>
      </c>
      <c r="I10" s="33">
        <v>20</v>
      </c>
      <c r="J10" s="33">
        <v>25</v>
      </c>
      <c r="K10" s="33">
        <v>25</v>
      </c>
      <c r="L10" s="46">
        <v>484.9</v>
      </c>
      <c r="M10" s="33">
        <v>99.98</v>
      </c>
      <c r="N10" s="33">
        <v>5</v>
      </c>
      <c r="O10" s="33">
        <v>25</v>
      </c>
      <c r="P10" s="32">
        <f t="shared" si="0"/>
        <v>1334.74</v>
      </c>
      <c r="Q10" s="34">
        <f t="shared" si="1"/>
        <v>549.9</v>
      </c>
      <c r="R10" s="32">
        <f t="shared" si="3"/>
        <v>1884.64</v>
      </c>
      <c r="S10" s="32">
        <f>F10*5%</f>
        <v>85</v>
      </c>
      <c r="T10" s="34">
        <f>F10*5%</f>
        <v>85</v>
      </c>
      <c r="U10" s="32">
        <f t="shared" si="2"/>
        <v>170</v>
      </c>
      <c r="V10" s="54" t="s">
        <v>140</v>
      </c>
    </row>
    <row r="11" s="2" customFormat="1" ht="32" customHeight="1" spans="1:22">
      <c r="A11" s="30">
        <v>7</v>
      </c>
      <c r="B11" s="31" t="s">
        <v>102</v>
      </c>
      <c r="C11" s="248" t="s">
        <v>103</v>
      </c>
      <c r="D11" s="32" t="s">
        <v>105</v>
      </c>
      <c r="E11" s="32" t="s">
        <v>79</v>
      </c>
      <c r="F11" s="32">
        <v>1700</v>
      </c>
      <c r="G11" s="33">
        <v>799.84</v>
      </c>
      <c r="H11" s="33">
        <v>399.92</v>
      </c>
      <c r="I11" s="33">
        <v>20</v>
      </c>
      <c r="J11" s="33">
        <v>25</v>
      </c>
      <c r="K11" s="33">
        <v>25</v>
      </c>
      <c r="L11" s="46">
        <v>484.9</v>
      </c>
      <c r="M11" s="33">
        <v>99.98</v>
      </c>
      <c r="N11" s="33">
        <v>5</v>
      </c>
      <c r="O11" s="33">
        <v>25</v>
      </c>
      <c r="P11" s="32">
        <f t="shared" si="0"/>
        <v>1334.74</v>
      </c>
      <c r="Q11" s="34">
        <f t="shared" si="1"/>
        <v>549.9</v>
      </c>
      <c r="R11" s="32">
        <f t="shared" si="3"/>
        <v>1884.64</v>
      </c>
      <c r="S11" s="32">
        <f>F11*5%</f>
        <v>85</v>
      </c>
      <c r="T11" s="34">
        <f>F11*5%</f>
        <v>85</v>
      </c>
      <c r="U11" s="32">
        <f t="shared" si="2"/>
        <v>170</v>
      </c>
      <c r="V11" s="54" t="s">
        <v>140</v>
      </c>
    </row>
    <row r="12" s="2" customFormat="1" ht="32" customHeight="1" spans="1:22">
      <c r="A12" s="30">
        <v>8</v>
      </c>
      <c r="B12" s="34" t="s">
        <v>106</v>
      </c>
      <c r="C12" s="248" t="s">
        <v>107</v>
      </c>
      <c r="D12" s="32" t="s">
        <v>108</v>
      </c>
      <c r="E12" s="32" t="s">
        <v>79</v>
      </c>
      <c r="F12" s="32">
        <v>0</v>
      </c>
      <c r="G12" s="33">
        <v>799.84</v>
      </c>
      <c r="H12" s="33">
        <v>399.92</v>
      </c>
      <c r="I12" s="33">
        <v>20</v>
      </c>
      <c r="J12" s="33">
        <v>25</v>
      </c>
      <c r="K12" s="33">
        <v>25</v>
      </c>
      <c r="L12" s="46">
        <v>484.9</v>
      </c>
      <c r="M12" s="33">
        <v>99.98</v>
      </c>
      <c r="N12" s="33">
        <v>5</v>
      </c>
      <c r="O12" s="33">
        <v>25</v>
      </c>
      <c r="P12" s="32">
        <f t="shared" si="0"/>
        <v>1334.74</v>
      </c>
      <c r="Q12" s="34">
        <f t="shared" si="1"/>
        <v>549.9</v>
      </c>
      <c r="R12" s="32">
        <f t="shared" si="3"/>
        <v>1884.64</v>
      </c>
      <c r="S12" s="32">
        <f>F12*5%</f>
        <v>0</v>
      </c>
      <c r="T12" s="34">
        <f>F12*5%</f>
        <v>0</v>
      </c>
      <c r="U12" s="32">
        <f t="shared" si="2"/>
        <v>0</v>
      </c>
      <c r="V12" s="54" t="s">
        <v>143</v>
      </c>
    </row>
    <row r="13" s="2" customFormat="1" ht="32" customHeight="1" spans="1:22">
      <c r="A13" s="30">
        <v>9</v>
      </c>
      <c r="B13" s="34" t="s">
        <v>109</v>
      </c>
      <c r="C13" s="248" t="s">
        <v>110</v>
      </c>
      <c r="D13" s="32" t="s">
        <v>108</v>
      </c>
      <c r="E13" s="32" t="s">
        <v>79</v>
      </c>
      <c r="F13" s="32">
        <v>0</v>
      </c>
      <c r="G13" s="33">
        <v>799.84</v>
      </c>
      <c r="H13" s="33">
        <v>399.92</v>
      </c>
      <c r="I13" s="33">
        <v>20</v>
      </c>
      <c r="J13" s="33">
        <v>25</v>
      </c>
      <c r="K13" s="33">
        <v>25</v>
      </c>
      <c r="L13" s="46">
        <v>484.9</v>
      </c>
      <c r="M13" s="33">
        <v>99.98</v>
      </c>
      <c r="N13" s="33">
        <v>5</v>
      </c>
      <c r="O13" s="33">
        <v>25</v>
      </c>
      <c r="P13" s="32">
        <f t="shared" si="0"/>
        <v>1334.74</v>
      </c>
      <c r="Q13" s="34">
        <f t="shared" si="1"/>
        <v>549.9</v>
      </c>
      <c r="R13" s="32">
        <f t="shared" si="3"/>
        <v>1884.64</v>
      </c>
      <c r="S13" s="32">
        <f>F13*5%</f>
        <v>0</v>
      </c>
      <c r="T13" s="34">
        <f>F13*5%</f>
        <v>0</v>
      </c>
      <c r="U13" s="32">
        <f t="shared" si="2"/>
        <v>0</v>
      </c>
      <c r="V13" s="54" t="s">
        <v>143</v>
      </c>
    </row>
    <row r="14" s="2" customFormat="1" ht="32" customHeight="1" spans="1:22">
      <c r="A14" s="30">
        <v>10</v>
      </c>
      <c r="B14" s="34" t="s">
        <v>111</v>
      </c>
      <c r="C14" s="248" t="s">
        <v>112</v>
      </c>
      <c r="D14" s="32" t="s">
        <v>108</v>
      </c>
      <c r="E14" s="32" t="s">
        <v>79</v>
      </c>
      <c r="F14" s="32">
        <v>0</v>
      </c>
      <c r="G14" s="33">
        <v>799.84</v>
      </c>
      <c r="H14" s="33">
        <v>399.92</v>
      </c>
      <c r="I14" s="33">
        <v>20</v>
      </c>
      <c r="J14" s="33">
        <v>25</v>
      </c>
      <c r="K14" s="33">
        <v>25</v>
      </c>
      <c r="L14" s="46">
        <v>484.9</v>
      </c>
      <c r="M14" s="33">
        <v>99.98</v>
      </c>
      <c r="N14" s="33">
        <v>5</v>
      </c>
      <c r="O14" s="33">
        <v>25</v>
      </c>
      <c r="P14" s="32">
        <f t="shared" si="0"/>
        <v>1334.74</v>
      </c>
      <c r="Q14" s="34">
        <f t="shared" si="1"/>
        <v>549.9</v>
      </c>
      <c r="R14" s="32">
        <f t="shared" si="3"/>
        <v>1884.64</v>
      </c>
      <c r="S14" s="32">
        <f>F14*5%</f>
        <v>0</v>
      </c>
      <c r="T14" s="34">
        <f>F14*5%</f>
        <v>0</v>
      </c>
      <c r="U14" s="32">
        <f t="shared" si="2"/>
        <v>0</v>
      </c>
      <c r="V14" s="54" t="s">
        <v>143</v>
      </c>
    </row>
    <row r="15" s="2" customFormat="1" ht="32" customHeight="1" spans="1:22">
      <c r="A15" s="30">
        <v>11</v>
      </c>
      <c r="B15" s="35" t="s">
        <v>115</v>
      </c>
      <c r="C15" s="248" t="s">
        <v>116</v>
      </c>
      <c r="D15" s="32" t="s">
        <v>108</v>
      </c>
      <c r="E15" s="32" t="s">
        <v>79</v>
      </c>
      <c r="F15" s="32">
        <v>4300</v>
      </c>
      <c r="G15" s="33">
        <v>799.84</v>
      </c>
      <c r="H15" s="33">
        <v>399.92</v>
      </c>
      <c r="I15" s="33">
        <v>20</v>
      </c>
      <c r="J15" s="33">
        <v>25</v>
      </c>
      <c r="K15" s="33">
        <v>25</v>
      </c>
      <c r="L15" s="46">
        <v>484.9</v>
      </c>
      <c r="M15" s="33">
        <v>99.98</v>
      </c>
      <c r="N15" s="33">
        <v>5</v>
      </c>
      <c r="O15" s="33">
        <v>25</v>
      </c>
      <c r="P15" s="32">
        <f t="shared" si="0"/>
        <v>1334.74</v>
      </c>
      <c r="Q15" s="34">
        <f t="shared" si="1"/>
        <v>549.9</v>
      </c>
      <c r="R15" s="32">
        <f>P15+Q15</f>
        <v>1884.64</v>
      </c>
      <c r="S15" s="32">
        <f t="shared" ref="S15:S24" si="4">F15*5%</f>
        <v>215</v>
      </c>
      <c r="T15" s="34">
        <f t="shared" ref="T15:T24" si="5">F15*5%</f>
        <v>215</v>
      </c>
      <c r="U15" s="32">
        <f t="shared" si="2"/>
        <v>430</v>
      </c>
      <c r="V15" s="54" t="s">
        <v>144</v>
      </c>
    </row>
    <row r="16" s="2" customFormat="1" ht="32" customHeight="1" spans="1:22">
      <c r="A16" s="30">
        <v>12</v>
      </c>
      <c r="B16" s="35" t="s">
        <v>118</v>
      </c>
      <c r="C16" s="248" t="s">
        <v>119</v>
      </c>
      <c r="D16" s="32" t="s">
        <v>108</v>
      </c>
      <c r="E16" s="32" t="s">
        <v>79</v>
      </c>
      <c r="F16" s="32">
        <v>4620</v>
      </c>
      <c r="G16" s="33">
        <v>799.84</v>
      </c>
      <c r="H16" s="33">
        <v>399.92</v>
      </c>
      <c r="I16" s="33">
        <v>20</v>
      </c>
      <c r="J16" s="33">
        <v>25</v>
      </c>
      <c r="K16" s="33">
        <v>25</v>
      </c>
      <c r="L16" s="46">
        <v>484.9</v>
      </c>
      <c r="M16" s="33">
        <v>99.98</v>
      </c>
      <c r="N16" s="33">
        <v>5</v>
      </c>
      <c r="O16" s="33">
        <v>25</v>
      </c>
      <c r="P16" s="32">
        <f t="shared" si="0"/>
        <v>1334.74</v>
      </c>
      <c r="Q16" s="34">
        <f t="shared" si="1"/>
        <v>549.9</v>
      </c>
      <c r="R16" s="32">
        <f>P16+Q16</f>
        <v>1884.64</v>
      </c>
      <c r="S16" s="32">
        <f t="shared" si="4"/>
        <v>231</v>
      </c>
      <c r="T16" s="34">
        <f t="shared" si="5"/>
        <v>231</v>
      </c>
      <c r="U16" s="32">
        <f t="shared" si="2"/>
        <v>462</v>
      </c>
      <c r="V16" s="54" t="s">
        <v>144</v>
      </c>
    </row>
    <row r="17" s="2" customFormat="1" ht="32" customHeight="1" spans="1:22">
      <c r="A17" s="30">
        <v>13</v>
      </c>
      <c r="B17" s="35" t="s">
        <v>120</v>
      </c>
      <c r="C17" s="32" t="s">
        <v>121</v>
      </c>
      <c r="D17" s="32" t="s">
        <v>108</v>
      </c>
      <c r="E17" s="32" t="s">
        <v>79</v>
      </c>
      <c r="F17" s="32">
        <v>4480</v>
      </c>
      <c r="G17" s="33">
        <v>799.84</v>
      </c>
      <c r="H17" s="33">
        <v>399.92</v>
      </c>
      <c r="I17" s="33">
        <v>20</v>
      </c>
      <c r="J17" s="33">
        <v>25</v>
      </c>
      <c r="K17" s="33">
        <v>25</v>
      </c>
      <c r="L17" s="46">
        <v>484.9</v>
      </c>
      <c r="M17" s="33">
        <v>99.98</v>
      </c>
      <c r="N17" s="33">
        <v>5</v>
      </c>
      <c r="O17" s="33">
        <v>25</v>
      </c>
      <c r="P17" s="32">
        <f t="shared" si="0"/>
        <v>1334.74</v>
      </c>
      <c r="Q17" s="34">
        <f t="shared" si="1"/>
        <v>549.9</v>
      </c>
      <c r="R17" s="32">
        <f>P17+Q17</f>
        <v>1884.64</v>
      </c>
      <c r="S17" s="32">
        <f t="shared" si="4"/>
        <v>224</v>
      </c>
      <c r="T17" s="34">
        <f t="shared" si="5"/>
        <v>224</v>
      </c>
      <c r="U17" s="32">
        <f t="shared" si="2"/>
        <v>448</v>
      </c>
      <c r="V17" s="54" t="s">
        <v>144</v>
      </c>
    </row>
    <row r="18" s="2" customFormat="1" ht="32" customHeight="1" spans="1:22">
      <c r="A18" s="30">
        <v>14</v>
      </c>
      <c r="B18" s="36" t="s">
        <v>122</v>
      </c>
      <c r="C18" s="249" t="s">
        <v>123</v>
      </c>
      <c r="D18" s="37" t="s">
        <v>108</v>
      </c>
      <c r="E18" s="32" t="s">
        <v>79</v>
      </c>
      <c r="F18" s="38">
        <v>4300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46">
        <v>0</v>
      </c>
      <c r="M18" s="33">
        <v>0</v>
      </c>
      <c r="N18" s="33">
        <v>0</v>
      </c>
      <c r="O18" s="33">
        <v>0</v>
      </c>
      <c r="P18" s="32">
        <f t="shared" si="0"/>
        <v>0</v>
      </c>
      <c r="Q18" s="34">
        <f t="shared" si="1"/>
        <v>0</v>
      </c>
      <c r="R18" s="32">
        <v>0</v>
      </c>
      <c r="S18" s="32">
        <f t="shared" si="4"/>
        <v>215</v>
      </c>
      <c r="T18" s="34">
        <f t="shared" si="5"/>
        <v>215</v>
      </c>
      <c r="U18" s="32">
        <f t="shared" si="2"/>
        <v>430</v>
      </c>
      <c r="V18" s="54" t="s">
        <v>144</v>
      </c>
    </row>
    <row r="19" s="2" customFormat="1" ht="32" customHeight="1" spans="1:22">
      <c r="A19" s="30">
        <v>15</v>
      </c>
      <c r="B19" s="39" t="s">
        <v>124</v>
      </c>
      <c r="C19" s="249" t="s">
        <v>125</v>
      </c>
      <c r="D19" s="37" t="s">
        <v>126</v>
      </c>
      <c r="E19" s="32" t="s">
        <v>79</v>
      </c>
      <c r="F19" s="32">
        <v>1700</v>
      </c>
      <c r="G19" s="33">
        <v>799.84</v>
      </c>
      <c r="H19" s="33">
        <v>399.92</v>
      </c>
      <c r="I19" s="33">
        <v>20</v>
      </c>
      <c r="J19" s="33">
        <v>25</v>
      </c>
      <c r="K19" s="33">
        <v>25</v>
      </c>
      <c r="L19" s="46">
        <v>484.9</v>
      </c>
      <c r="M19" s="33">
        <v>99.98</v>
      </c>
      <c r="N19" s="33">
        <v>5</v>
      </c>
      <c r="O19" s="33">
        <v>25</v>
      </c>
      <c r="P19" s="32">
        <f t="shared" si="0"/>
        <v>1334.74</v>
      </c>
      <c r="Q19" s="34">
        <f t="shared" si="1"/>
        <v>549.9</v>
      </c>
      <c r="R19" s="32">
        <f t="shared" ref="R19:R24" si="6">P19+Q19</f>
        <v>1884.64</v>
      </c>
      <c r="S19" s="32">
        <f t="shared" si="4"/>
        <v>85</v>
      </c>
      <c r="T19" s="34">
        <f t="shared" si="5"/>
        <v>85</v>
      </c>
      <c r="U19" s="32">
        <f t="shared" si="2"/>
        <v>170</v>
      </c>
      <c r="V19" s="54" t="s">
        <v>140</v>
      </c>
    </row>
    <row r="20" s="2" customFormat="1" ht="32" customHeight="1" spans="1:22">
      <c r="A20" s="30">
        <v>16</v>
      </c>
      <c r="B20" s="39" t="s">
        <v>127</v>
      </c>
      <c r="C20" s="249" t="s">
        <v>128</v>
      </c>
      <c r="D20" s="37" t="s">
        <v>105</v>
      </c>
      <c r="E20" s="32" t="s">
        <v>79</v>
      </c>
      <c r="F20" s="32">
        <v>1700</v>
      </c>
      <c r="G20" s="33">
        <v>799.84</v>
      </c>
      <c r="H20" s="33">
        <v>399.92</v>
      </c>
      <c r="I20" s="33">
        <v>20</v>
      </c>
      <c r="J20" s="33">
        <v>25</v>
      </c>
      <c r="K20" s="33">
        <v>25</v>
      </c>
      <c r="L20" s="46">
        <v>484.9</v>
      </c>
      <c r="M20" s="33">
        <v>99.98</v>
      </c>
      <c r="N20" s="33">
        <v>5</v>
      </c>
      <c r="O20" s="33">
        <v>25</v>
      </c>
      <c r="P20" s="32">
        <f t="shared" si="0"/>
        <v>1334.74</v>
      </c>
      <c r="Q20" s="34">
        <f t="shared" si="1"/>
        <v>549.9</v>
      </c>
      <c r="R20" s="32">
        <f t="shared" si="6"/>
        <v>1884.64</v>
      </c>
      <c r="S20" s="32">
        <f t="shared" si="4"/>
        <v>85</v>
      </c>
      <c r="T20" s="34">
        <f t="shared" si="5"/>
        <v>85</v>
      </c>
      <c r="U20" s="32">
        <f t="shared" si="2"/>
        <v>170</v>
      </c>
      <c r="V20" s="54" t="s">
        <v>140</v>
      </c>
    </row>
    <row r="21" s="2" customFormat="1" ht="32" customHeight="1" spans="1:22">
      <c r="A21" s="30">
        <v>17</v>
      </c>
      <c r="B21" s="39" t="s">
        <v>129</v>
      </c>
      <c r="C21" s="249" t="s">
        <v>130</v>
      </c>
      <c r="D21" s="37" t="s">
        <v>105</v>
      </c>
      <c r="E21" s="32" t="s">
        <v>79</v>
      </c>
      <c r="F21" s="32">
        <v>1700</v>
      </c>
      <c r="G21" s="33">
        <v>799.84</v>
      </c>
      <c r="H21" s="33">
        <v>399.92</v>
      </c>
      <c r="I21" s="33">
        <v>20</v>
      </c>
      <c r="J21" s="33">
        <v>25</v>
      </c>
      <c r="K21" s="33">
        <v>25</v>
      </c>
      <c r="L21" s="46">
        <v>484.9</v>
      </c>
      <c r="M21" s="33">
        <v>99.98</v>
      </c>
      <c r="N21" s="33">
        <v>5</v>
      </c>
      <c r="O21" s="33">
        <v>25</v>
      </c>
      <c r="P21" s="32">
        <f t="shared" si="0"/>
        <v>1334.74</v>
      </c>
      <c r="Q21" s="34">
        <f t="shared" si="1"/>
        <v>549.9</v>
      </c>
      <c r="R21" s="32">
        <f t="shared" si="6"/>
        <v>1884.64</v>
      </c>
      <c r="S21" s="32">
        <f t="shared" si="4"/>
        <v>85</v>
      </c>
      <c r="T21" s="34">
        <f t="shared" si="5"/>
        <v>85</v>
      </c>
      <c r="U21" s="32">
        <f t="shared" si="2"/>
        <v>170</v>
      </c>
      <c r="V21" s="54" t="s">
        <v>140</v>
      </c>
    </row>
    <row r="22" s="2" customFormat="1" ht="32" customHeight="1" spans="1:22">
      <c r="A22" s="30">
        <v>18</v>
      </c>
      <c r="B22" s="39" t="s">
        <v>131</v>
      </c>
      <c r="C22" s="249" t="s">
        <v>132</v>
      </c>
      <c r="D22" s="37" t="s">
        <v>105</v>
      </c>
      <c r="E22" s="32" t="s">
        <v>79</v>
      </c>
      <c r="F22" s="32">
        <v>1700</v>
      </c>
      <c r="G22" s="33">
        <v>799.84</v>
      </c>
      <c r="H22" s="33">
        <v>399.92</v>
      </c>
      <c r="I22" s="33">
        <v>20</v>
      </c>
      <c r="J22" s="33">
        <v>25</v>
      </c>
      <c r="K22" s="33">
        <v>25</v>
      </c>
      <c r="L22" s="46">
        <v>484.9</v>
      </c>
      <c r="M22" s="33">
        <v>99.98</v>
      </c>
      <c r="N22" s="33">
        <v>5</v>
      </c>
      <c r="O22" s="33">
        <v>25</v>
      </c>
      <c r="P22" s="32">
        <f t="shared" si="0"/>
        <v>1334.74</v>
      </c>
      <c r="Q22" s="34">
        <f t="shared" si="1"/>
        <v>549.9</v>
      </c>
      <c r="R22" s="32">
        <f t="shared" si="6"/>
        <v>1884.64</v>
      </c>
      <c r="S22" s="32">
        <f t="shared" si="4"/>
        <v>85</v>
      </c>
      <c r="T22" s="34">
        <f t="shared" si="5"/>
        <v>85</v>
      </c>
      <c r="U22" s="32">
        <f t="shared" si="2"/>
        <v>170</v>
      </c>
      <c r="V22" s="54" t="s">
        <v>140</v>
      </c>
    </row>
    <row r="23" s="2" customFormat="1" ht="32" customHeight="1" spans="1:22">
      <c r="A23" s="30">
        <v>19</v>
      </c>
      <c r="B23" s="39" t="s">
        <v>133</v>
      </c>
      <c r="C23" s="249" t="s">
        <v>134</v>
      </c>
      <c r="D23" s="37" t="s">
        <v>135</v>
      </c>
      <c r="E23" s="32" t="s">
        <v>79</v>
      </c>
      <c r="F23" s="32">
        <v>1700</v>
      </c>
      <c r="G23" s="33">
        <v>799.84</v>
      </c>
      <c r="H23" s="33">
        <v>399.92</v>
      </c>
      <c r="I23" s="33">
        <v>20</v>
      </c>
      <c r="J23" s="33">
        <v>25</v>
      </c>
      <c r="K23" s="33">
        <v>25</v>
      </c>
      <c r="L23" s="46">
        <v>484.9</v>
      </c>
      <c r="M23" s="33">
        <v>99.98</v>
      </c>
      <c r="N23" s="33">
        <v>5</v>
      </c>
      <c r="O23" s="33">
        <v>25</v>
      </c>
      <c r="P23" s="32">
        <f t="shared" si="0"/>
        <v>1334.74</v>
      </c>
      <c r="Q23" s="34">
        <f t="shared" si="1"/>
        <v>549.9</v>
      </c>
      <c r="R23" s="32">
        <f t="shared" si="6"/>
        <v>1884.64</v>
      </c>
      <c r="S23" s="32">
        <f t="shared" si="4"/>
        <v>85</v>
      </c>
      <c r="T23" s="34">
        <f t="shared" si="5"/>
        <v>85</v>
      </c>
      <c r="U23" s="32">
        <f t="shared" si="2"/>
        <v>170</v>
      </c>
      <c r="V23" s="54" t="s">
        <v>140</v>
      </c>
    </row>
    <row r="24" s="2" customFormat="1" ht="32" customHeight="1" spans="1:22">
      <c r="A24" s="30">
        <v>20</v>
      </c>
      <c r="B24" s="39" t="s">
        <v>136</v>
      </c>
      <c r="C24" s="249" t="s">
        <v>137</v>
      </c>
      <c r="D24" s="37" t="s">
        <v>105</v>
      </c>
      <c r="E24" s="32" t="s">
        <v>79</v>
      </c>
      <c r="F24" s="32">
        <v>1700</v>
      </c>
      <c r="G24" s="33">
        <v>799.84</v>
      </c>
      <c r="H24" s="33">
        <v>399.92</v>
      </c>
      <c r="I24" s="33">
        <v>20</v>
      </c>
      <c r="J24" s="33">
        <v>25</v>
      </c>
      <c r="K24" s="33">
        <v>25</v>
      </c>
      <c r="L24" s="46">
        <v>484.9</v>
      </c>
      <c r="M24" s="33">
        <v>99.98</v>
      </c>
      <c r="N24" s="33">
        <v>5</v>
      </c>
      <c r="O24" s="33">
        <v>25</v>
      </c>
      <c r="P24" s="32">
        <f t="shared" si="0"/>
        <v>1334.74</v>
      </c>
      <c r="Q24" s="34">
        <f t="shared" si="1"/>
        <v>549.9</v>
      </c>
      <c r="R24" s="32">
        <f t="shared" si="6"/>
        <v>1884.64</v>
      </c>
      <c r="S24" s="32">
        <f t="shared" si="4"/>
        <v>85</v>
      </c>
      <c r="T24" s="34">
        <f t="shared" si="5"/>
        <v>85</v>
      </c>
      <c r="U24" s="32">
        <f t="shared" si="2"/>
        <v>170</v>
      </c>
      <c r="V24" s="54" t="s">
        <v>140</v>
      </c>
    </row>
    <row r="25" s="2" customFormat="1" ht="32" customHeight="1" spans="1:22">
      <c r="A25" s="30">
        <v>21</v>
      </c>
      <c r="B25" s="39" t="s">
        <v>145</v>
      </c>
      <c r="C25" s="249" t="s">
        <v>146</v>
      </c>
      <c r="D25" s="37" t="s">
        <v>147</v>
      </c>
      <c r="E25" s="32">
        <v>12000</v>
      </c>
      <c r="F25" s="32">
        <v>12000</v>
      </c>
      <c r="G25" s="33">
        <v>1920</v>
      </c>
      <c r="H25" s="33">
        <v>960</v>
      </c>
      <c r="I25" s="33">
        <v>48</v>
      </c>
      <c r="J25" s="33">
        <v>60</v>
      </c>
      <c r="K25" s="33">
        <v>60</v>
      </c>
      <c r="L25" s="46">
        <v>1164</v>
      </c>
      <c r="M25" s="33">
        <v>240</v>
      </c>
      <c r="N25" s="33">
        <v>12</v>
      </c>
      <c r="O25" s="33">
        <v>60</v>
      </c>
      <c r="P25" s="32">
        <f t="shared" ref="P25:P45" si="7">G25+I25+J25+L25+N25</f>
        <v>3204</v>
      </c>
      <c r="Q25" s="34">
        <f t="shared" ref="Q25:Q45" si="8">H25+K25+M25+O25</f>
        <v>1320</v>
      </c>
      <c r="R25" s="32">
        <f t="shared" ref="R25:R45" si="9">P25+Q25</f>
        <v>4524</v>
      </c>
      <c r="S25" s="32">
        <f>F25*5%</f>
        <v>600</v>
      </c>
      <c r="T25" s="34">
        <f>F25*5%</f>
        <v>600</v>
      </c>
      <c r="U25" s="32">
        <f t="shared" si="2"/>
        <v>1200</v>
      </c>
      <c r="V25" s="54" t="s">
        <v>140</v>
      </c>
    </row>
    <row r="26" s="2" customFormat="1" ht="32" customHeight="1" spans="1:22">
      <c r="A26" s="30">
        <v>22</v>
      </c>
      <c r="B26" s="39" t="s">
        <v>148</v>
      </c>
      <c r="C26" s="249" t="s">
        <v>149</v>
      </c>
      <c r="D26" s="37" t="s">
        <v>141</v>
      </c>
      <c r="E26" s="32" t="s">
        <v>79</v>
      </c>
      <c r="F26" s="32">
        <v>1700</v>
      </c>
      <c r="G26" s="33">
        <v>799.84</v>
      </c>
      <c r="H26" s="33">
        <v>399.92</v>
      </c>
      <c r="I26" s="33">
        <v>20</v>
      </c>
      <c r="J26" s="33">
        <v>25</v>
      </c>
      <c r="K26" s="33">
        <v>25</v>
      </c>
      <c r="L26" s="46">
        <v>484.9</v>
      </c>
      <c r="M26" s="33">
        <v>99.98</v>
      </c>
      <c r="N26" s="33">
        <v>5</v>
      </c>
      <c r="O26" s="33">
        <v>25</v>
      </c>
      <c r="P26" s="32">
        <f t="shared" si="7"/>
        <v>1334.74</v>
      </c>
      <c r="Q26" s="34">
        <f t="shared" si="8"/>
        <v>549.9</v>
      </c>
      <c r="R26" s="32">
        <f t="shared" si="9"/>
        <v>1884.64</v>
      </c>
      <c r="S26" s="32">
        <f t="shared" ref="S26:S39" si="10">F26*5%</f>
        <v>85</v>
      </c>
      <c r="T26" s="34">
        <f t="shared" ref="T26:T39" si="11">F26*5%</f>
        <v>85</v>
      </c>
      <c r="U26" s="32">
        <f t="shared" si="2"/>
        <v>170</v>
      </c>
      <c r="V26" s="54" t="s">
        <v>140</v>
      </c>
    </row>
    <row r="27" s="2" customFormat="1" ht="32" customHeight="1" spans="1:22">
      <c r="A27" s="30">
        <v>23</v>
      </c>
      <c r="B27" s="39" t="s">
        <v>150</v>
      </c>
      <c r="C27" s="249" t="s">
        <v>151</v>
      </c>
      <c r="D27" s="37" t="s">
        <v>105</v>
      </c>
      <c r="E27" s="32" t="s">
        <v>79</v>
      </c>
      <c r="F27" s="32">
        <v>1700</v>
      </c>
      <c r="G27" s="33">
        <v>799.84</v>
      </c>
      <c r="H27" s="33">
        <v>399.92</v>
      </c>
      <c r="I27" s="33">
        <v>20</v>
      </c>
      <c r="J27" s="33">
        <v>25</v>
      </c>
      <c r="K27" s="33">
        <v>25</v>
      </c>
      <c r="L27" s="46">
        <v>484.9</v>
      </c>
      <c r="M27" s="33">
        <v>99.98</v>
      </c>
      <c r="N27" s="33">
        <v>5</v>
      </c>
      <c r="O27" s="33">
        <v>25</v>
      </c>
      <c r="P27" s="32">
        <f t="shared" si="7"/>
        <v>1334.74</v>
      </c>
      <c r="Q27" s="34">
        <f t="shared" si="8"/>
        <v>549.9</v>
      </c>
      <c r="R27" s="32">
        <f t="shared" si="9"/>
        <v>1884.64</v>
      </c>
      <c r="S27" s="32">
        <f t="shared" si="10"/>
        <v>85</v>
      </c>
      <c r="T27" s="34">
        <f t="shared" si="11"/>
        <v>85</v>
      </c>
      <c r="U27" s="32">
        <f t="shared" si="2"/>
        <v>170</v>
      </c>
      <c r="V27" s="54" t="s">
        <v>140</v>
      </c>
    </row>
    <row r="28" s="2" customFormat="1" ht="32" customHeight="1" spans="1:22">
      <c r="A28" s="30">
        <v>24</v>
      </c>
      <c r="B28" s="39" t="s">
        <v>152</v>
      </c>
      <c r="C28" s="37" t="s">
        <v>153</v>
      </c>
      <c r="D28" s="37" t="s">
        <v>135</v>
      </c>
      <c r="E28" s="32" t="s">
        <v>79</v>
      </c>
      <c r="F28" s="32">
        <v>1700</v>
      </c>
      <c r="G28" s="33">
        <v>799.84</v>
      </c>
      <c r="H28" s="33">
        <v>399.92</v>
      </c>
      <c r="I28" s="33">
        <v>20</v>
      </c>
      <c r="J28" s="33">
        <v>25</v>
      </c>
      <c r="K28" s="33">
        <v>25</v>
      </c>
      <c r="L28" s="46">
        <v>484.9</v>
      </c>
      <c r="M28" s="33">
        <v>99.98</v>
      </c>
      <c r="N28" s="33">
        <v>5</v>
      </c>
      <c r="O28" s="33">
        <v>25</v>
      </c>
      <c r="P28" s="32">
        <f t="shared" si="7"/>
        <v>1334.74</v>
      </c>
      <c r="Q28" s="34">
        <f t="shared" si="8"/>
        <v>549.9</v>
      </c>
      <c r="R28" s="32">
        <f t="shared" si="9"/>
        <v>1884.64</v>
      </c>
      <c r="S28" s="32">
        <f t="shared" si="10"/>
        <v>85</v>
      </c>
      <c r="T28" s="34">
        <f t="shared" si="11"/>
        <v>85</v>
      </c>
      <c r="U28" s="32">
        <f t="shared" si="2"/>
        <v>170</v>
      </c>
      <c r="V28" s="54" t="s">
        <v>140</v>
      </c>
    </row>
    <row r="29" s="2" customFormat="1" ht="32" customHeight="1" spans="1:22">
      <c r="A29" s="30">
        <v>25</v>
      </c>
      <c r="B29" s="39" t="s">
        <v>154</v>
      </c>
      <c r="C29" s="249" t="s">
        <v>155</v>
      </c>
      <c r="D29" s="37" t="s">
        <v>126</v>
      </c>
      <c r="E29" s="32" t="s">
        <v>79</v>
      </c>
      <c r="F29" s="32">
        <v>1700</v>
      </c>
      <c r="G29" s="33">
        <v>799.84</v>
      </c>
      <c r="H29" s="33">
        <v>399.92</v>
      </c>
      <c r="I29" s="33">
        <v>20</v>
      </c>
      <c r="J29" s="33">
        <v>25</v>
      </c>
      <c r="K29" s="33">
        <v>25</v>
      </c>
      <c r="L29" s="46">
        <v>484.9</v>
      </c>
      <c r="M29" s="33">
        <v>99.98</v>
      </c>
      <c r="N29" s="33">
        <v>5</v>
      </c>
      <c r="O29" s="33">
        <v>25</v>
      </c>
      <c r="P29" s="32">
        <f t="shared" si="7"/>
        <v>1334.74</v>
      </c>
      <c r="Q29" s="34">
        <f t="shared" si="8"/>
        <v>549.9</v>
      </c>
      <c r="R29" s="32">
        <f t="shared" si="9"/>
        <v>1884.64</v>
      </c>
      <c r="S29" s="32">
        <f t="shared" si="10"/>
        <v>85</v>
      </c>
      <c r="T29" s="34">
        <f t="shared" si="11"/>
        <v>85</v>
      </c>
      <c r="U29" s="32">
        <f t="shared" si="2"/>
        <v>170</v>
      </c>
      <c r="V29" s="54" t="s">
        <v>140</v>
      </c>
    </row>
    <row r="30" s="2" customFormat="1" ht="32" customHeight="1" spans="1:22">
      <c r="A30" s="30">
        <v>26</v>
      </c>
      <c r="B30" s="39" t="s">
        <v>156</v>
      </c>
      <c r="C30" s="249" t="s">
        <v>157</v>
      </c>
      <c r="D30" s="37" t="s">
        <v>158</v>
      </c>
      <c r="E30" s="32" t="s">
        <v>79</v>
      </c>
      <c r="F30" s="32">
        <v>1700</v>
      </c>
      <c r="G30" s="33">
        <v>799.84</v>
      </c>
      <c r="H30" s="33">
        <v>399.92</v>
      </c>
      <c r="I30" s="33">
        <v>20</v>
      </c>
      <c r="J30" s="33">
        <v>25</v>
      </c>
      <c r="K30" s="33">
        <v>25</v>
      </c>
      <c r="L30" s="46">
        <v>484.9</v>
      </c>
      <c r="M30" s="33">
        <v>99.98</v>
      </c>
      <c r="N30" s="33">
        <v>5</v>
      </c>
      <c r="O30" s="33">
        <v>25</v>
      </c>
      <c r="P30" s="32">
        <f t="shared" si="7"/>
        <v>1334.74</v>
      </c>
      <c r="Q30" s="34">
        <f t="shared" si="8"/>
        <v>549.9</v>
      </c>
      <c r="R30" s="32">
        <f t="shared" si="9"/>
        <v>1884.64</v>
      </c>
      <c r="S30" s="32">
        <f t="shared" si="10"/>
        <v>85</v>
      </c>
      <c r="T30" s="34">
        <f t="shared" si="11"/>
        <v>85</v>
      </c>
      <c r="U30" s="32">
        <f t="shared" si="2"/>
        <v>170</v>
      </c>
      <c r="V30" s="54" t="s">
        <v>140</v>
      </c>
    </row>
    <row r="31" s="2" customFormat="1" ht="32" customHeight="1" spans="1:22">
      <c r="A31" s="30">
        <v>27</v>
      </c>
      <c r="B31" s="39" t="s">
        <v>159</v>
      </c>
      <c r="C31" s="249" t="s">
        <v>160</v>
      </c>
      <c r="D31" s="37" t="s">
        <v>141</v>
      </c>
      <c r="E31" s="32" t="s">
        <v>79</v>
      </c>
      <c r="F31" s="32">
        <v>1700</v>
      </c>
      <c r="G31" s="33">
        <v>799.84</v>
      </c>
      <c r="H31" s="33">
        <v>399.92</v>
      </c>
      <c r="I31" s="33">
        <v>20</v>
      </c>
      <c r="J31" s="33">
        <v>25</v>
      </c>
      <c r="K31" s="33">
        <v>25</v>
      </c>
      <c r="L31" s="46">
        <v>484.9</v>
      </c>
      <c r="M31" s="33">
        <v>99.98</v>
      </c>
      <c r="N31" s="33">
        <v>5</v>
      </c>
      <c r="O31" s="33">
        <v>25</v>
      </c>
      <c r="P31" s="32">
        <f t="shared" si="7"/>
        <v>1334.74</v>
      </c>
      <c r="Q31" s="34">
        <f t="shared" si="8"/>
        <v>549.9</v>
      </c>
      <c r="R31" s="32">
        <f t="shared" si="9"/>
        <v>1884.64</v>
      </c>
      <c r="S31" s="32">
        <f t="shared" si="10"/>
        <v>85</v>
      </c>
      <c r="T31" s="34">
        <f t="shared" si="11"/>
        <v>85</v>
      </c>
      <c r="U31" s="32">
        <f t="shared" si="2"/>
        <v>170</v>
      </c>
      <c r="V31" s="54" t="s">
        <v>140</v>
      </c>
    </row>
    <row r="32" s="2" customFormat="1" ht="32" customHeight="1" spans="1:22">
      <c r="A32" s="30">
        <v>28</v>
      </c>
      <c r="B32" s="39" t="s">
        <v>161</v>
      </c>
      <c r="C32" s="249" t="s">
        <v>162</v>
      </c>
      <c r="D32" s="37" t="s">
        <v>163</v>
      </c>
      <c r="E32" s="32" t="s">
        <v>79</v>
      </c>
      <c r="F32" s="32">
        <v>0</v>
      </c>
      <c r="G32" s="33">
        <v>799.84</v>
      </c>
      <c r="H32" s="33">
        <v>399.92</v>
      </c>
      <c r="I32" s="33">
        <v>20</v>
      </c>
      <c r="J32" s="33">
        <v>25</v>
      </c>
      <c r="K32" s="33">
        <v>25</v>
      </c>
      <c r="L32" s="46">
        <v>484.9</v>
      </c>
      <c r="M32" s="33">
        <v>99.98</v>
      </c>
      <c r="N32" s="33">
        <v>5</v>
      </c>
      <c r="O32" s="33">
        <v>25</v>
      </c>
      <c r="P32" s="32">
        <f t="shared" si="7"/>
        <v>1334.74</v>
      </c>
      <c r="Q32" s="34">
        <f t="shared" si="8"/>
        <v>549.9</v>
      </c>
      <c r="R32" s="32">
        <f t="shared" si="9"/>
        <v>1884.64</v>
      </c>
      <c r="S32" s="32">
        <f t="shared" si="10"/>
        <v>0</v>
      </c>
      <c r="T32" s="34">
        <f t="shared" si="11"/>
        <v>0</v>
      </c>
      <c r="U32" s="32">
        <f t="shared" si="2"/>
        <v>0</v>
      </c>
      <c r="V32" s="54" t="s">
        <v>140</v>
      </c>
    </row>
    <row r="33" s="2" customFormat="1" ht="32" customHeight="1" spans="1:22">
      <c r="A33" s="30">
        <v>29</v>
      </c>
      <c r="B33" s="39" t="s">
        <v>164</v>
      </c>
      <c r="C33" s="249" t="s">
        <v>165</v>
      </c>
      <c r="D33" s="37" t="s">
        <v>163</v>
      </c>
      <c r="E33" s="32" t="s">
        <v>79</v>
      </c>
      <c r="F33" s="32">
        <v>0</v>
      </c>
      <c r="G33" s="33">
        <v>799.84</v>
      </c>
      <c r="H33" s="33">
        <v>399.92</v>
      </c>
      <c r="I33" s="33">
        <v>20</v>
      </c>
      <c r="J33" s="33">
        <v>25</v>
      </c>
      <c r="K33" s="33">
        <v>25</v>
      </c>
      <c r="L33" s="46">
        <v>484.9</v>
      </c>
      <c r="M33" s="33">
        <v>99.98</v>
      </c>
      <c r="N33" s="33">
        <v>5</v>
      </c>
      <c r="O33" s="33">
        <v>25</v>
      </c>
      <c r="P33" s="32">
        <f t="shared" si="7"/>
        <v>1334.74</v>
      </c>
      <c r="Q33" s="34">
        <f t="shared" si="8"/>
        <v>549.9</v>
      </c>
      <c r="R33" s="32">
        <f t="shared" si="9"/>
        <v>1884.64</v>
      </c>
      <c r="S33" s="32">
        <f t="shared" si="10"/>
        <v>0</v>
      </c>
      <c r="T33" s="34">
        <f t="shared" si="11"/>
        <v>0</v>
      </c>
      <c r="U33" s="32">
        <f t="shared" si="2"/>
        <v>0</v>
      </c>
      <c r="V33" s="54" t="s">
        <v>140</v>
      </c>
    </row>
    <row r="34" s="2" customFormat="1" ht="32" customHeight="1" spans="1:22">
      <c r="A34" s="30">
        <v>30</v>
      </c>
      <c r="B34" s="39" t="s">
        <v>166</v>
      </c>
      <c r="C34" s="249" t="s">
        <v>167</v>
      </c>
      <c r="D34" s="37" t="s">
        <v>163</v>
      </c>
      <c r="E34" s="32" t="s">
        <v>79</v>
      </c>
      <c r="F34" s="32">
        <v>0</v>
      </c>
      <c r="G34" s="33">
        <v>799.84</v>
      </c>
      <c r="H34" s="33">
        <v>399.92</v>
      </c>
      <c r="I34" s="33">
        <v>20</v>
      </c>
      <c r="J34" s="33">
        <v>25</v>
      </c>
      <c r="K34" s="33">
        <v>25</v>
      </c>
      <c r="L34" s="46">
        <v>484.9</v>
      </c>
      <c r="M34" s="33">
        <v>99.98</v>
      </c>
      <c r="N34" s="33">
        <v>5</v>
      </c>
      <c r="O34" s="33">
        <v>25</v>
      </c>
      <c r="P34" s="32">
        <f t="shared" si="7"/>
        <v>1334.74</v>
      </c>
      <c r="Q34" s="34">
        <f t="shared" si="8"/>
        <v>549.9</v>
      </c>
      <c r="R34" s="32">
        <f t="shared" si="9"/>
        <v>1884.64</v>
      </c>
      <c r="S34" s="32">
        <f t="shared" si="10"/>
        <v>0</v>
      </c>
      <c r="T34" s="34">
        <f t="shared" si="11"/>
        <v>0</v>
      </c>
      <c r="U34" s="32">
        <f t="shared" si="2"/>
        <v>0</v>
      </c>
      <c r="V34" s="54" t="s">
        <v>144</v>
      </c>
    </row>
    <row r="35" s="2" customFormat="1" ht="32" customHeight="1" spans="1:22">
      <c r="A35" s="30">
        <v>31</v>
      </c>
      <c r="B35" s="39" t="s">
        <v>168</v>
      </c>
      <c r="C35" s="249" t="s">
        <v>169</v>
      </c>
      <c r="D35" s="37" t="s">
        <v>163</v>
      </c>
      <c r="E35" s="32" t="s">
        <v>79</v>
      </c>
      <c r="F35" s="32">
        <v>0</v>
      </c>
      <c r="G35" s="33">
        <v>799.84</v>
      </c>
      <c r="H35" s="33">
        <v>399.92</v>
      </c>
      <c r="I35" s="33">
        <v>20</v>
      </c>
      <c r="J35" s="33">
        <v>25</v>
      </c>
      <c r="K35" s="33">
        <v>25</v>
      </c>
      <c r="L35" s="46">
        <v>484.9</v>
      </c>
      <c r="M35" s="33">
        <v>99.98</v>
      </c>
      <c r="N35" s="33">
        <v>5</v>
      </c>
      <c r="O35" s="33">
        <v>25</v>
      </c>
      <c r="P35" s="32">
        <f t="shared" si="7"/>
        <v>1334.74</v>
      </c>
      <c r="Q35" s="34">
        <f t="shared" si="8"/>
        <v>549.9</v>
      </c>
      <c r="R35" s="32">
        <f t="shared" si="9"/>
        <v>1884.64</v>
      </c>
      <c r="S35" s="32">
        <f t="shared" si="10"/>
        <v>0</v>
      </c>
      <c r="T35" s="34">
        <f t="shared" si="11"/>
        <v>0</v>
      </c>
      <c r="U35" s="32">
        <f t="shared" si="2"/>
        <v>0</v>
      </c>
      <c r="V35" s="54" t="s">
        <v>144</v>
      </c>
    </row>
    <row r="36" s="2" customFormat="1" ht="32" customHeight="1" spans="1:22">
      <c r="A36" s="30">
        <v>32</v>
      </c>
      <c r="B36" s="39" t="s">
        <v>170</v>
      </c>
      <c r="C36" s="249" t="s">
        <v>171</v>
      </c>
      <c r="D36" s="37" t="s">
        <v>163</v>
      </c>
      <c r="E36" s="32" t="s">
        <v>79</v>
      </c>
      <c r="F36" s="32">
        <v>0</v>
      </c>
      <c r="G36" s="33">
        <v>799.84</v>
      </c>
      <c r="H36" s="33">
        <v>399.92</v>
      </c>
      <c r="I36" s="33">
        <v>20</v>
      </c>
      <c r="J36" s="33">
        <v>25</v>
      </c>
      <c r="K36" s="33">
        <v>25</v>
      </c>
      <c r="L36" s="46">
        <v>484.9</v>
      </c>
      <c r="M36" s="33">
        <v>99.98</v>
      </c>
      <c r="N36" s="33">
        <v>5</v>
      </c>
      <c r="O36" s="33">
        <v>25</v>
      </c>
      <c r="P36" s="32">
        <f t="shared" si="7"/>
        <v>1334.74</v>
      </c>
      <c r="Q36" s="34">
        <f t="shared" si="8"/>
        <v>549.9</v>
      </c>
      <c r="R36" s="32">
        <f t="shared" si="9"/>
        <v>1884.64</v>
      </c>
      <c r="S36" s="32">
        <f t="shared" si="10"/>
        <v>0</v>
      </c>
      <c r="T36" s="34">
        <f t="shared" si="11"/>
        <v>0</v>
      </c>
      <c r="U36" s="32">
        <f t="shared" si="2"/>
        <v>0</v>
      </c>
      <c r="V36" s="54" t="s">
        <v>143</v>
      </c>
    </row>
    <row r="37" s="2" customFormat="1" ht="32" customHeight="1" spans="1:22">
      <c r="A37" s="30">
        <v>33</v>
      </c>
      <c r="B37" s="39" t="s">
        <v>172</v>
      </c>
      <c r="C37" s="249" t="s">
        <v>173</v>
      </c>
      <c r="D37" s="37" t="s">
        <v>163</v>
      </c>
      <c r="E37" s="32" t="s">
        <v>79</v>
      </c>
      <c r="F37" s="32">
        <v>0</v>
      </c>
      <c r="G37" s="33">
        <v>799.84</v>
      </c>
      <c r="H37" s="33">
        <v>399.92</v>
      </c>
      <c r="I37" s="33">
        <v>20</v>
      </c>
      <c r="J37" s="33">
        <v>25</v>
      </c>
      <c r="K37" s="33">
        <v>25</v>
      </c>
      <c r="L37" s="46">
        <v>484.9</v>
      </c>
      <c r="M37" s="33">
        <v>99.98</v>
      </c>
      <c r="N37" s="33">
        <v>5</v>
      </c>
      <c r="O37" s="33">
        <v>25</v>
      </c>
      <c r="P37" s="32">
        <f t="shared" si="7"/>
        <v>1334.74</v>
      </c>
      <c r="Q37" s="34">
        <f t="shared" si="8"/>
        <v>549.9</v>
      </c>
      <c r="R37" s="32">
        <f t="shared" si="9"/>
        <v>1884.64</v>
      </c>
      <c r="S37" s="32">
        <f t="shared" si="10"/>
        <v>0</v>
      </c>
      <c r="T37" s="34">
        <f t="shared" si="11"/>
        <v>0</v>
      </c>
      <c r="U37" s="32">
        <f t="shared" si="2"/>
        <v>0</v>
      </c>
      <c r="V37" s="54" t="s">
        <v>143</v>
      </c>
    </row>
    <row r="38" s="2" customFormat="1" ht="32" customHeight="1" spans="1:22">
      <c r="A38" s="30">
        <v>34</v>
      </c>
      <c r="B38" s="39" t="s">
        <v>174</v>
      </c>
      <c r="C38" s="249" t="s">
        <v>175</v>
      </c>
      <c r="D38" s="37" t="s">
        <v>163</v>
      </c>
      <c r="E38" s="32" t="s">
        <v>79</v>
      </c>
      <c r="F38" s="32">
        <v>0</v>
      </c>
      <c r="G38" s="33">
        <v>799.84</v>
      </c>
      <c r="H38" s="33">
        <v>399.92</v>
      </c>
      <c r="I38" s="33">
        <v>20</v>
      </c>
      <c r="J38" s="33">
        <v>25</v>
      </c>
      <c r="K38" s="33">
        <v>25</v>
      </c>
      <c r="L38" s="46">
        <v>484.9</v>
      </c>
      <c r="M38" s="33">
        <v>99.98</v>
      </c>
      <c r="N38" s="33">
        <v>5</v>
      </c>
      <c r="O38" s="33">
        <v>25</v>
      </c>
      <c r="P38" s="32">
        <f t="shared" si="7"/>
        <v>1334.74</v>
      </c>
      <c r="Q38" s="34">
        <f t="shared" si="8"/>
        <v>549.9</v>
      </c>
      <c r="R38" s="32">
        <f t="shared" si="9"/>
        <v>1884.64</v>
      </c>
      <c r="S38" s="32">
        <f t="shared" si="10"/>
        <v>0</v>
      </c>
      <c r="T38" s="34">
        <f t="shared" si="11"/>
        <v>0</v>
      </c>
      <c r="U38" s="32">
        <f t="shared" si="2"/>
        <v>0</v>
      </c>
      <c r="V38" s="54" t="s">
        <v>143</v>
      </c>
    </row>
    <row r="39" s="2" customFormat="1" ht="32" customHeight="1" spans="1:22">
      <c r="A39" s="30">
        <v>35</v>
      </c>
      <c r="B39" s="39" t="s">
        <v>176</v>
      </c>
      <c r="C39" s="249" t="s">
        <v>177</v>
      </c>
      <c r="D39" s="37" t="s">
        <v>163</v>
      </c>
      <c r="E39" s="32" t="s">
        <v>79</v>
      </c>
      <c r="F39" s="32">
        <v>0</v>
      </c>
      <c r="G39" s="33">
        <v>799.84</v>
      </c>
      <c r="H39" s="33">
        <v>399.92</v>
      </c>
      <c r="I39" s="33">
        <v>20</v>
      </c>
      <c r="J39" s="33">
        <v>25</v>
      </c>
      <c r="K39" s="33">
        <v>25</v>
      </c>
      <c r="L39" s="46">
        <v>484.9</v>
      </c>
      <c r="M39" s="33">
        <v>99.98</v>
      </c>
      <c r="N39" s="33">
        <v>5</v>
      </c>
      <c r="O39" s="33">
        <v>25</v>
      </c>
      <c r="P39" s="32">
        <f t="shared" si="7"/>
        <v>1334.74</v>
      </c>
      <c r="Q39" s="34">
        <f t="shared" si="8"/>
        <v>549.9</v>
      </c>
      <c r="R39" s="32">
        <f t="shared" si="9"/>
        <v>1884.64</v>
      </c>
      <c r="S39" s="32">
        <f t="shared" si="10"/>
        <v>0</v>
      </c>
      <c r="T39" s="34">
        <f t="shared" si="11"/>
        <v>0</v>
      </c>
      <c r="U39" s="32">
        <f t="shared" si="2"/>
        <v>0</v>
      </c>
      <c r="V39" s="54" t="s">
        <v>143</v>
      </c>
    </row>
    <row r="40" s="2" customFormat="1" ht="32" customHeight="1" spans="1:22">
      <c r="A40" s="30">
        <v>36</v>
      </c>
      <c r="B40" s="39" t="s">
        <v>178</v>
      </c>
      <c r="C40" s="249" t="s">
        <v>179</v>
      </c>
      <c r="D40" s="37" t="s">
        <v>180</v>
      </c>
      <c r="E40" s="32" t="s">
        <v>79</v>
      </c>
      <c r="F40" s="32">
        <v>0</v>
      </c>
      <c r="G40" s="33">
        <v>799.84</v>
      </c>
      <c r="H40" s="33">
        <v>399.92</v>
      </c>
      <c r="I40" s="33">
        <v>20</v>
      </c>
      <c r="J40" s="33">
        <v>25</v>
      </c>
      <c r="K40" s="33">
        <v>25</v>
      </c>
      <c r="L40" s="46">
        <v>484.9</v>
      </c>
      <c r="M40" s="33">
        <v>99.98</v>
      </c>
      <c r="N40" s="33">
        <v>5</v>
      </c>
      <c r="O40" s="33">
        <v>25</v>
      </c>
      <c r="P40" s="32">
        <f t="shared" si="7"/>
        <v>1334.74</v>
      </c>
      <c r="Q40" s="34">
        <f t="shared" si="8"/>
        <v>549.9</v>
      </c>
      <c r="R40" s="32">
        <f t="shared" si="9"/>
        <v>1884.64</v>
      </c>
      <c r="S40" s="32">
        <f t="shared" ref="S40:S45" si="12">F40*5%</f>
        <v>0</v>
      </c>
      <c r="T40" s="34">
        <f t="shared" ref="T40:T45" si="13">F40*5%</f>
        <v>0</v>
      </c>
      <c r="U40" s="32">
        <f t="shared" si="2"/>
        <v>0</v>
      </c>
      <c r="V40" s="54" t="s">
        <v>143</v>
      </c>
    </row>
    <row r="41" s="2" customFormat="1" ht="32" customHeight="1" spans="1:22">
      <c r="A41" s="30">
        <v>37</v>
      </c>
      <c r="B41" s="39" t="s">
        <v>181</v>
      </c>
      <c r="C41" s="37" t="s">
        <v>182</v>
      </c>
      <c r="D41" s="37" t="s">
        <v>180</v>
      </c>
      <c r="E41" s="32" t="s">
        <v>79</v>
      </c>
      <c r="F41" s="32">
        <v>0</v>
      </c>
      <c r="G41" s="33">
        <v>799.84</v>
      </c>
      <c r="H41" s="33">
        <v>399.92</v>
      </c>
      <c r="I41" s="33">
        <v>20</v>
      </c>
      <c r="J41" s="33">
        <v>25</v>
      </c>
      <c r="K41" s="33">
        <v>25</v>
      </c>
      <c r="L41" s="46">
        <v>484.9</v>
      </c>
      <c r="M41" s="33">
        <v>99.98</v>
      </c>
      <c r="N41" s="33">
        <v>5</v>
      </c>
      <c r="O41" s="33">
        <v>25</v>
      </c>
      <c r="P41" s="32">
        <f t="shared" si="7"/>
        <v>1334.74</v>
      </c>
      <c r="Q41" s="34">
        <f t="shared" si="8"/>
        <v>549.9</v>
      </c>
      <c r="R41" s="32">
        <f t="shared" si="9"/>
        <v>1884.64</v>
      </c>
      <c r="S41" s="32">
        <f t="shared" si="12"/>
        <v>0</v>
      </c>
      <c r="T41" s="34">
        <f t="shared" si="13"/>
        <v>0</v>
      </c>
      <c r="U41" s="32">
        <f t="shared" si="2"/>
        <v>0</v>
      </c>
      <c r="V41" s="54" t="s">
        <v>144</v>
      </c>
    </row>
    <row r="42" s="2" customFormat="1" ht="32" customHeight="1" spans="1:22">
      <c r="A42" s="30">
        <v>38</v>
      </c>
      <c r="B42" s="39" t="s">
        <v>183</v>
      </c>
      <c r="C42" s="249" t="s">
        <v>184</v>
      </c>
      <c r="D42" s="37" t="s">
        <v>180</v>
      </c>
      <c r="E42" s="32" t="s">
        <v>79</v>
      </c>
      <c r="F42" s="32">
        <v>0</v>
      </c>
      <c r="G42" s="33">
        <v>799.84</v>
      </c>
      <c r="H42" s="33">
        <v>399.92</v>
      </c>
      <c r="I42" s="33">
        <v>20</v>
      </c>
      <c r="J42" s="33">
        <v>25</v>
      </c>
      <c r="K42" s="33">
        <v>25</v>
      </c>
      <c r="L42" s="46">
        <v>484.9</v>
      </c>
      <c r="M42" s="33">
        <v>99.98</v>
      </c>
      <c r="N42" s="33">
        <v>5</v>
      </c>
      <c r="O42" s="33">
        <v>25</v>
      </c>
      <c r="P42" s="32">
        <f t="shared" si="7"/>
        <v>1334.74</v>
      </c>
      <c r="Q42" s="34">
        <f t="shared" si="8"/>
        <v>549.9</v>
      </c>
      <c r="R42" s="32">
        <f t="shared" si="9"/>
        <v>1884.64</v>
      </c>
      <c r="S42" s="32">
        <f t="shared" si="12"/>
        <v>0</v>
      </c>
      <c r="T42" s="34">
        <f t="shared" si="13"/>
        <v>0</v>
      </c>
      <c r="U42" s="32">
        <f t="shared" si="2"/>
        <v>0</v>
      </c>
      <c r="V42" s="54" t="s">
        <v>144</v>
      </c>
    </row>
    <row r="43" s="2" customFormat="1" ht="32" customHeight="1" spans="1:22">
      <c r="A43" s="30">
        <v>39</v>
      </c>
      <c r="B43" s="39" t="s">
        <v>185</v>
      </c>
      <c r="C43" s="37" t="s">
        <v>186</v>
      </c>
      <c r="D43" s="37" t="s">
        <v>180</v>
      </c>
      <c r="E43" s="32" t="s">
        <v>79</v>
      </c>
      <c r="F43" s="32">
        <v>0</v>
      </c>
      <c r="G43" s="33">
        <v>799.84</v>
      </c>
      <c r="H43" s="33">
        <v>399.92</v>
      </c>
      <c r="I43" s="33">
        <v>20</v>
      </c>
      <c r="J43" s="33">
        <v>25</v>
      </c>
      <c r="K43" s="33">
        <v>25</v>
      </c>
      <c r="L43" s="46">
        <v>484.9</v>
      </c>
      <c r="M43" s="33">
        <v>99.98</v>
      </c>
      <c r="N43" s="33">
        <v>5</v>
      </c>
      <c r="O43" s="33">
        <v>25</v>
      </c>
      <c r="P43" s="32">
        <f t="shared" si="7"/>
        <v>1334.74</v>
      </c>
      <c r="Q43" s="34">
        <f t="shared" si="8"/>
        <v>549.9</v>
      </c>
      <c r="R43" s="32">
        <f t="shared" si="9"/>
        <v>1884.64</v>
      </c>
      <c r="S43" s="32">
        <f t="shared" si="12"/>
        <v>0</v>
      </c>
      <c r="T43" s="34">
        <f t="shared" si="13"/>
        <v>0</v>
      </c>
      <c r="U43" s="32">
        <f t="shared" si="2"/>
        <v>0</v>
      </c>
      <c r="V43" s="54" t="s">
        <v>144</v>
      </c>
    </row>
    <row r="44" s="2" customFormat="1" ht="32" customHeight="1" spans="1:22">
      <c r="A44" s="30">
        <v>40</v>
      </c>
      <c r="B44" s="39" t="s">
        <v>187</v>
      </c>
      <c r="C44" s="249" t="s">
        <v>188</v>
      </c>
      <c r="D44" s="37" t="s">
        <v>180</v>
      </c>
      <c r="E44" s="32" t="s">
        <v>79</v>
      </c>
      <c r="F44" s="32">
        <v>0</v>
      </c>
      <c r="G44" s="33">
        <v>799.84</v>
      </c>
      <c r="H44" s="33">
        <v>399.92</v>
      </c>
      <c r="I44" s="33">
        <v>20</v>
      </c>
      <c r="J44" s="33">
        <v>25</v>
      </c>
      <c r="K44" s="33">
        <v>25</v>
      </c>
      <c r="L44" s="46">
        <v>484.9</v>
      </c>
      <c r="M44" s="33">
        <v>99.98</v>
      </c>
      <c r="N44" s="33">
        <v>5</v>
      </c>
      <c r="O44" s="33">
        <v>25</v>
      </c>
      <c r="P44" s="32">
        <f t="shared" si="7"/>
        <v>1334.74</v>
      </c>
      <c r="Q44" s="34">
        <f t="shared" si="8"/>
        <v>549.9</v>
      </c>
      <c r="R44" s="32">
        <f t="shared" si="9"/>
        <v>1884.64</v>
      </c>
      <c r="S44" s="32">
        <f t="shared" si="12"/>
        <v>0</v>
      </c>
      <c r="T44" s="34">
        <f t="shared" si="13"/>
        <v>0</v>
      </c>
      <c r="U44" s="32">
        <f t="shared" si="2"/>
        <v>0</v>
      </c>
      <c r="V44" s="54" t="s">
        <v>144</v>
      </c>
    </row>
    <row r="45" s="2" customFormat="1" ht="32" customHeight="1" spans="1:22">
      <c r="A45" s="30">
        <v>41</v>
      </c>
      <c r="B45" s="39" t="s">
        <v>189</v>
      </c>
      <c r="C45" s="37" t="s">
        <v>190</v>
      </c>
      <c r="D45" s="37" t="s">
        <v>180</v>
      </c>
      <c r="E45" s="32" t="s">
        <v>79</v>
      </c>
      <c r="F45" s="32">
        <v>0</v>
      </c>
      <c r="G45" s="33">
        <v>799.84</v>
      </c>
      <c r="H45" s="33">
        <v>399.92</v>
      </c>
      <c r="I45" s="33">
        <v>20</v>
      </c>
      <c r="J45" s="33">
        <v>25</v>
      </c>
      <c r="K45" s="33">
        <v>25</v>
      </c>
      <c r="L45" s="46">
        <v>484.9</v>
      </c>
      <c r="M45" s="33">
        <v>99.98</v>
      </c>
      <c r="N45" s="33">
        <v>5</v>
      </c>
      <c r="O45" s="33">
        <v>25</v>
      </c>
      <c r="P45" s="32">
        <f t="shared" si="7"/>
        <v>1334.74</v>
      </c>
      <c r="Q45" s="34">
        <f t="shared" si="8"/>
        <v>549.9</v>
      </c>
      <c r="R45" s="32">
        <f t="shared" si="9"/>
        <v>1884.64</v>
      </c>
      <c r="S45" s="32">
        <f t="shared" si="12"/>
        <v>0</v>
      </c>
      <c r="T45" s="34">
        <f t="shared" si="13"/>
        <v>0</v>
      </c>
      <c r="U45" s="32">
        <f t="shared" si="2"/>
        <v>0</v>
      </c>
      <c r="V45" s="54" t="s">
        <v>144</v>
      </c>
    </row>
    <row r="46" s="2" customFormat="1" ht="32" customHeight="1" spans="1:22">
      <c r="A46" s="40" t="s">
        <v>18</v>
      </c>
      <c r="B46" s="41"/>
      <c r="C46" s="42"/>
      <c r="D46" s="42"/>
      <c r="E46" s="42"/>
      <c r="F46" s="43"/>
      <c r="G46" s="33">
        <f>SUM(G5:G45)</f>
        <v>33113.76</v>
      </c>
      <c r="H46" s="33">
        <f t="shared" ref="H46:U46" si="14">SUM(H5:H45)</f>
        <v>16556.88</v>
      </c>
      <c r="I46" s="33">
        <f t="shared" si="14"/>
        <v>828</v>
      </c>
      <c r="J46" s="33">
        <f t="shared" si="14"/>
        <v>1035</v>
      </c>
      <c r="K46" s="33">
        <f t="shared" si="14"/>
        <v>1035</v>
      </c>
      <c r="L46" s="33">
        <f t="shared" si="14"/>
        <v>20075.1</v>
      </c>
      <c r="M46" s="33">
        <f t="shared" si="14"/>
        <v>4139.22</v>
      </c>
      <c r="N46" s="33">
        <f t="shared" si="14"/>
        <v>207</v>
      </c>
      <c r="O46" s="33">
        <f t="shared" si="14"/>
        <v>1035</v>
      </c>
      <c r="P46" s="33">
        <f t="shared" si="14"/>
        <v>55258.86</v>
      </c>
      <c r="Q46" s="33">
        <f t="shared" si="14"/>
        <v>22766.1</v>
      </c>
      <c r="R46" s="33">
        <f t="shared" si="14"/>
        <v>78024.96</v>
      </c>
      <c r="S46" s="33">
        <f t="shared" si="14"/>
        <v>2930</v>
      </c>
      <c r="T46" s="33">
        <f t="shared" si="14"/>
        <v>2930</v>
      </c>
      <c r="U46" s="33">
        <f t="shared" si="14"/>
        <v>5860</v>
      </c>
      <c r="V46" s="54"/>
    </row>
  </sheetData>
  <autoFilter xmlns:etc="http://www.wps.cn/officeDocument/2017/etCustomData" ref="A4:V45" etc:filterBottomFollowUsedRange="0">
    <extLst/>
  </autoFilter>
  <mergeCells count="17">
    <mergeCell ref="A1:Q1"/>
    <mergeCell ref="A2:Q2"/>
    <mergeCell ref="G3:H3"/>
    <mergeCell ref="J3:K3"/>
    <mergeCell ref="L3:M3"/>
    <mergeCell ref="P3:Q3"/>
    <mergeCell ref="S3:T3"/>
    <mergeCell ref="A46:F46"/>
    <mergeCell ref="A3:A4"/>
    <mergeCell ref="B3:B4"/>
    <mergeCell ref="C3:C4"/>
    <mergeCell ref="D3:D4"/>
    <mergeCell ref="E3:E4"/>
    <mergeCell ref="F3:F4"/>
    <mergeCell ref="R3:R4"/>
    <mergeCell ref="U3:U4"/>
    <mergeCell ref="V3:V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8"/>
  <sheetViews>
    <sheetView zoomScale="85" zoomScaleNormal="85" workbookViewId="0">
      <pane ySplit="3" topLeftCell="A4" activePane="bottomLeft" state="frozen"/>
      <selection/>
      <selection pane="bottomLeft" activeCell="K31" sqref="K31"/>
    </sheetView>
  </sheetViews>
  <sheetFormatPr defaultColWidth="9" defaultRowHeight="14.25" outlineLevelRow="7"/>
  <cols>
    <col min="1" max="1" width="5.375" style="91" customWidth="1"/>
    <col min="2" max="2" width="17.775" style="92" customWidth="1"/>
    <col min="3" max="3" width="9" customWidth="1"/>
    <col min="4" max="4" width="9.11666666666667" customWidth="1"/>
    <col min="5" max="5" width="11.175" customWidth="1"/>
    <col min="6" max="6" width="9.75" customWidth="1"/>
    <col min="7" max="7" width="11.9416666666667" customWidth="1"/>
    <col min="8" max="9" width="10.375" customWidth="1"/>
    <col min="10" max="10" width="8.5" customWidth="1"/>
    <col min="11" max="11" width="10.375" customWidth="1"/>
    <col min="12" max="12" width="9.625" customWidth="1"/>
    <col min="13" max="13" width="8.375" style="91" customWidth="1"/>
    <col min="14" max="14" width="10.5833333333333" style="91" customWidth="1"/>
    <col min="15" max="15" width="10.55" style="91" customWidth="1"/>
    <col min="16" max="16" width="8.25" style="91" customWidth="1"/>
    <col min="17" max="17" width="8.25" customWidth="1"/>
    <col min="18" max="18" width="8.25" style="93" customWidth="1"/>
    <col min="19" max="19" width="12.4" customWidth="1"/>
    <col min="20" max="20" width="8.25" customWidth="1"/>
    <col min="21" max="21" width="11" customWidth="1"/>
    <col min="22" max="22" width="8.25" customWidth="1"/>
    <col min="23" max="30" width="8.375" customWidth="1"/>
    <col min="31" max="31" width="8.375" style="76" customWidth="1"/>
    <col min="32" max="32" width="10.7" customWidth="1"/>
    <col min="33" max="33" width="17.2" customWidth="1"/>
  </cols>
  <sheetData>
    <row r="1" s="89" customFormat="1" ht="18.75" spans="1:33">
      <c r="A1" s="94" t="s">
        <v>19</v>
      </c>
      <c r="B1" s="95"/>
      <c r="C1" s="96"/>
      <c r="D1" s="97"/>
      <c r="E1" s="97"/>
      <c r="F1" s="98"/>
      <c r="G1" s="98"/>
      <c r="H1" s="98"/>
      <c r="I1" s="98"/>
      <c r="J1" s="98"/>
      <c r="K1" s="98"/>
      <c r="L1" s="98"/>
      <c r="M1" s="133"/>
      <c r="N1" s="133"/>
      <c r="O1" s="133"/>
      <c r="P1" s="133"/>
      <c r="Q1" s="98"/>
      <c r="R1" s="151"/>
      <c r="S1" s="98"/>
      <c r="T1" s="152" t="s">
        <v>1</v>
      </c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62"/>
      <c r="AF1" s="152"/>
      <c r="AG1" s="168" t="s">
        <v>2</v>
      </c>
    </row>
    <row r="2" s="89" customFormat="1" ht="29" customHeight="1" spans="1:33">
      <c r="A2" s="99"/>
      <c r="B2" s="100"/>
      <c r="C2" s="101" t="s">
        <v>3</v>
      </c>
      <c r="D2" s="102" t="s">
        <v>4</v>
      </c>
      <c r="E2" s="103" t="s">
        <v>5</v>
      </c>
      <c r="F2" s="104" t="s">
        <v>6</v>
      </c>
      <c r="G2" s="102" t="s">
        <v>7</v>
      </c>
      <c r="H2" s="104" t="s">
        <v>5</v>
      </c>
      <c r="I2" s="134" t="s">
        <v>6</v>
      </c>
      <c r="J2" s="102" t="s">
        <v>8</v>
      </c>
      <c r="K2" s="104" t="s">
        <v>5</v>
      </c>
      <c r="L2" s="104" t="s">
        <v>6</v>
      </c>
      <c r="M2" s="135" t="s">
        <v>9</v>
      </c>
      <c r="N2" s="135" t="s">
        <v>10</v>
      </c>
      <c r="O2" s="135" t="s">
        <v>6</v>
      </c>
      <c r="P2" s="135" t="s">
        <v>11</v>
      </c>
      <c r="Q2" s="153" t="s">
        <v>10</v>
      </c>
      <c r="R2" s="154" t="s">
        <v>6</v>
      </c>
      <c r="S2" s="134" t="s">
        <v>12</v>
      </c>
      <c r="T2" s="102" t="s">
        <v>4</v>
      </c>
      <c r="U2" s="104" t="s">
        <v>10</v>
      </c>
      <c r="V2" s="104" t="s">
        <v>6</v>
      </c>
      <c r="W2" s="102" t="s">
        <v>7</v>
      </c>
      <c r="X2" s="104" t="s">
        <v>5</v>
      </c>
      <c r="Y2" s="104" t="s">
        <v>6</v>
      </c>
      <c r="Z2" s="135" t="s">
        <v>13</v>
      </c>
      <c r="AA2" s="104" t="s">
        <v>6</v>
      </c>
      <c r="AB2" s="104"/>
      <c r="AC2" s="135" t="s">
        <v>11</v>
      </c>
      <c r="AD2" s="104" t="s">
        <v>10</v>
      </c>
      <c r="AE2" s="113" t="s">
        <v>6</v>
      </c>
      <c r="AF2" s="134" t="s">
        <v>12</v>
      </c>
      <c r="AG2" s="169"/>
    </row>
    <row r="3" s="89" customFormat="1" ht="18.75" spans="1:33">
      <c r="A3" s="105"/>
      <c r="B3" s="106"/>
      <c r="C3" s="107"/>
      <c r="D3" s="108"/>
      <c r="E3" s="109">
        <v>0.16</v>
      </c>
      <c r="F3" s="110"/>
      <c r="G3" s="108"/>
      <c r="H3" s="136">
        <v>0.082</v>
      </c>
      <c r="I3" s="137"/>
      <c r="J3" s="108"/>
      <c r="K3" s="136">
        <v>0.0005</v>
      </c>
      <c r="L3" s="136"/>
      <c r="M3" s="135"/>
      <c r="N3" s="138">
        <v>0.004</v>
      </c>
      <c r="O3" s="139"/>
      <c r="P3" s="135"/>
      <c r="Q3" s="155">
        <v>0.005</v>
      </c>
      <c r="R3" s="156"/>
      <c r="S3" s="107"/>
      <c r="T3" s="108"/>
      <c r="U3" s="157">
        <v>0.08</v>
      </c>
      <c r="V3" s="110"/>
      <c r="W3" s="108"/>
      <c r="X3" s="163">
        <v>0.02</v>
      </c>
      <c r="Y3" s="163"/>
      <c r="Z3" s="164"/>
      <c r="AA3" s="164"/>
      <c r="AB3" s="163"/>
      <c r="AC3" s="135"/>
      <c r="AD3" s="155">
        <v>0.005</v>
      </c>
      <c r="AE3" s="165"/>
      <c r="AF3" s="107"/>
      <c r="AG3" s="170"/>
    </row>
    <row r="4" s="90" customFormat="1" ht="40" customHeight="1" spans="1:33">
      <c r="A4" s="104">
        <v>1</v>
      </c>
      <c r="B4" s="111" t="s">
        <v>14</v>
      </c>
      <c r="C4" s="174" t="s">
        <v>15</v>
      </c>
      <c r="D4" s="112">
        <v>4999</v>
      </c>
      <c r="E4" s="104">
        <v>799.84</v>
      </c>
      <c r="F4" s="113"/>
      <c r="G4" s="112">
        <v>4575</v>
      </c>
      <c r="H4" s="113">
        <v>375.15</v>
      </c>
      <c r="I4" s="113"/>
      <c r="J4" s="112">
        <v>4575</v>
      </c>
      <c r="K4" s="141">
        <v>4.58</v>
      </c>
      <c r="L4" s="113"/>
      <c r="M4" s="112">
        <v>4575</v>
      </c>
      <c r="N4" s="142">
        <v>20</v>
      </c>
      <c r="O4" s="142"/>
      <c r="P4" s="112">
        <v>4999</v>
      </c>
      <c r="Q4" s="141">
        <v>25</v>
      </c>
      <c r="R4" s="158"/>
      <c r="S4" s="113">
        <f>E4+F4+H4+I4+K4+L4+N4+O4+Q4+R4</f>
        <v>1224.57</v>
      </c>
      <c r="T4" s="112">
        <v>4999</v>
      </c>
      <c r="U4" s="142">
        <v>399.92</v>
      </c>
      <c r="V4" s="141"/>
      <c r="W4" s="112">
        <v>4575</v>
      </c>
      <c r="X4" s="141">
        <v>91.5</v>
      </c>
      <c r="Y4" s="140"/>
      <c r="Z4" s="112">
        <v>4575</v>
      </c>
      <c r="AA4" s="141">
        <v>22.88</v>
      </c>
      <c r="AB4" s="113"/>
      <c r="AC4" s="112">
        <v>4999</v>
      </c>
      <c r="AD4" s="141">
        <v>25</v>
      </c>
      <c r="AE4" s="113"/>
      <c r="AF4" s="113">
        <f>U4+V4+X4+Y4+AA4+AB4+AD4+AE4</f>
        <v>539.3</v>
      </c>
      <c r="AG4" s="113">
        <f>S4+AF4</f>
        <v>1763.87</v>
      </c>
    </row>
    <row r="5" s="90" customFormat="1" ht="48" customHeight="1" spans="1:33">
      <c r="A5" s="104">
        <v>2</v>
      </c>
      <c r="B5" s="111" t="s">
        <v>16</v>
      </c>
      <c r="C5" s="174" t="s">
        <v>17</v>
      </c>
      <c r="D5" s="112">
        <v>4999</v>
      </c>
      <c r="E5" s="104">
        <v>799.84</v>
      </c>
      <c r="F5" s="113"/>
      <c r="G5" s="112">
        <v>4575</v>
      </c>
      <c r="H5" s="113">
        <v>375.15</v>
      </c>
      <c r="I5" s="113"/>
      <c r="J5" s="112">
        <v>4575</v>
      </c>
      <c r="K5" s="141">
        <v>4.58</v>
      </c>
      <c r="L5" s="113"/>
      <c r="M5" s="112">
        <v>4575</v>
      </c>
      <c r="N5" s="142">
        <v>20</v>
      </c>
      <c r="O5" s="142"/>
      <c r="P5" s="112">
        <v>4999</v>
      </c>
      <c r="Q5" s="141">
        <v>25</v>
      </c>
      <c r="R5" s="158"/>
      <c r="S5" s="113">
        <f>E5+F5+H5+I5+K5+L5+N5+O5+Q5+R5</f>
        <v>1224.57</v>
      </c>
      <c r="T5" s="112">
        <v>4999</v>
      </c>
      <c r="U5" s="142">
        <v>399.92</v>
      </c>
      <c r="V5" s="141"/>
      <c r="W5" s="112">
        <v>4575</v>
      </c>
      <c r="X5" s="141">
        <v>91.5</v>
      </c>
      <c r="Y5" s="140"/>
      <c r="Z5" s="112">
        <v>4575</v>
      </c>
      <c r="AA5" s="141">
        <v>22.88</v>
      </c>
      <c r="AB5" s="113"/>
      <c r="AC5" s="112">
        <v>4999</v>
      </c>
      <c r="AD5" s="141">
        <v>25</v>
      </c>
      <c r="AE5" s="113"/>
      <c r="AF5" s="113">
        <f>U5+V5+X5+Y5+AA5+AB5+AD5+AE5</f>
        <v>539.3</v>
      </c>
      <c r="AG5" s="113">
        <f>S5+AF5</f>
        <v>1763.87</v>
      </c>
    </row>
    <row r="6" s="89" customFormat="1" ht="18.75" spans="1:33">
      <c r="A6" s="105" t="s">
        <v>18</v>
      </c>
      <c r="B6" s="106"/>
      <c r="C6" s="106"/>
      <c r="D6" s="106"/>
      <c r="E6" s="106">
        <f t="shared" ref="E6:I6" si="0">SUM(E4:E5)</f>
        <v>1599.68</v>
      </c>
      <c r="F6" s="175">
        <f t="shared" si="0"/>
        <v>0</v>
      </c>
      <c r="G6" s="119"/>
      <c r="H6" s="143">
        <f t="shared" si="0"/>
        <v>750.3</v>
      </c>
      <c r="I6" s="143">
        <f t="shared" si="0"/>
        <v>0</v>
      </c>
      <c r="J6" s="143"/>
      <c r="K6" s="143">
        <f t="shared" ref="K6:O6" si="1">SUM(K4:K5)</f>
        <v>9.16</v>
      </c>
      <c r="L6" s="143">
        <f>SUM(L3:L5)</f>
        <v>0</v>
      </c>
      <c r="M6" s="144"/>
      <c r="N6" s="143">
        <f t="shared" si="1"/>
        <v>40</v>
      </c>
      <c r="O6" s="175">
        <f t="shared" si="1"/>
        <v>0</v>
      </c>
      <c r="P6" s="144"/>
      <c r="Q6" s="119">
        <f t="shared" ref="Q6:S6" si="2">SUM(Q4:Q5)</f>
        <v>50</v>
      </c>
      <c r="R6" s="176">
        <f t="shared" si="2"/>
        <v>0</v>
      </c>
      <c r="S6" s="177">
        <f t="shared" si="2"/>
        <v>2449.14</v>
      </c>
      <c r="T6" s="119"/>
      <c r="U6" s="119">
        <f t="shared" ref="U6:AB6" si="3">SUM(U4:U5)</f>
        <v>799.84</v>
      </c>
      <c r="V6" s="119">
        <f t="shared" si="3"/>
        <v>0</v>
      </c>
      <c r="W6" s="119"/>
      <c r="X6" s="175">
        <f t="shared" si="3"/>
        <v>183</v>
      </c>
      <c r="Y6" s="175">
        <f t="shared" si="3"/>
        <v>0</v>
      </c>
      <c r="Z6" s="175">
        <f t="shared" si="3"/>
        <v>9150</v>
      </c>
      <c r="AA6" s="175">
        <f t="shared" si="3"/>
        <v>45.76</v>
      </c>
      <c r="AB6" s="175">
        <f t="shared" si="3"/>
        <v>0</v>
      </c>
      <c r="AC6" s="119"/>
      <c r="AD6" s="166">
        <f t="shared" ref="AD6:AF6" si="4">SUM(AD4:AD5)</f>
        <v>50</v>
      </c>
      <c r="AE6" s="166">
        <f t="shared" si="4"/>
        <v>0</v>
      </c>
      <c r="AF6" s="177">
        <f t="shared" si="4"/>
        <v>1078.6</v>
      </c>
      <c r="AG6" s="177">
        <f>S:S+AF:AF</f>
        <v>3527.74</v>
      </c>
    </row>
    <row r="7" s="89" customFormat="1" ht="34" customHeight="1" spans="1:34">
      <c r="A7" s="120"/>
      <c r="B7" s="121"/>
      <c r="C7" s="122"/>
      <c r="D7" s="122"/>
      <c r="E7" s="123">
        <f>SUM(E6:F6)</f>
        <v>1599.68</v>
      </c>
      <c r="F7" s="124"/>
      <c r="G7" s="125"/>
      <c r="H7" s="145">
        <f>SUM(H6:I6)</f>
        <v>750.3</v>
      </c>
      <c r="I7" s="145"/>
      <c r="J7" s="146"/>
      <c r="K7" s="147">
        <f>SUM(K6:L6)</f>
        <v>9.16</v>
      </c>
      <c r="L7" s="148"/>
      <c r="M7" s="149"/>
      <c r="N7" s="150">
        <f>N6+O6</f>
        <v>40</v>
      </c>
      <c r="O7" s="150"/>
      <c r="P7" s="149"/>
      <c r="Q7" s="150">
        <f>Q6+R6</f>
        <v>50</v>
      </c>
      <c r="R7" s="159"/>
      <c r="S7" s="125"/>
      <c r="T7" s="125"/>
      <c r="U7" s="150">
        <f>SUM(U6:V6)</f>
        <v>799.84</v>
      </c>
      <c r="V7" s="150"/>
      <c r="W7" s="125"/>
      <c r="X7" s="124">
        <f>X6+Y6</f>
        <v>183</v>
      </c>
      <c r="Y7" s="124"/>
      <c r="Z7" s="124"/>
      <c r="AA7" s="124"/>
      <c r="AB7" s="124"/>
      <c r="AC7" s="125"/>
      <c r="AD7" s="167">
        <f>SUM(AD6:AE6)</f>
        <v>50</v>
      </c>
      <c r="AE7" s="167"/>
      <c r="AF7" s="122"/>
      <c r="AG7" s="171"/>
      <c r="AH7" s="122"/>
    </row>
    <row r="8" ht="18" customHeight="1" spans="1:34">
      <c r="A8" s="126"/>
      <c r="B8" s="127"/>
      <c r="C8" s="128"/>
      <c r="D8" s="128"/>
      <c r="E8" s="128"/>
      <c r="F8" s="129"/>
      <c r="G8" s="130"/>
      <c r="H8" s="130"/>
      <c r="I8" s="130"/>
      <c r="J8" s="130"/>
      <c r="K8" s="130"/>
      <c r="L8" s="130"/>
      <c r="M8" s="126"/>
      <c r="N8" s="126"/>
      <c r="O8" s="126"/>
      <c r="P8" s="126"/>
      <c r="Q8" s="130"/>
      <c r="R8" s="160"/>
      <c r="S8" s="130"/>
      <c r="T8" s="130"/>
      <c r="U8" s="161"/>
      <c r="V8" s="161"/>
      <c r="W8" s="130"/>
      <c r="X8" s="130"/>
      <c r="Y8" s="130"/>
      <c r="Z8" s="130"/>
      <c r="AA8" s="130"/>
      <c r="AB8" s="130"/>
      <c r="AC8" s="130"/>
      <c r="AD8" s="161"/>
      <c r="AE8" s="161"/>
      <c r="AF8" s="172"/>
      <c r="AG8" s="173"/>
      <c r="AH8" s="128"/>
    </row>
  </sheetData>
  <mergeCells count="30">
    <mergeCell ref="F1:S1"/>
    <mergeCell ref="T1:AF1"/>
    <mergeCell ref="N3:O3"/>
    <mergeCell ref="Q3:R3"/>
    <mergeCell ref="U3:V3"/>
    <mergeCell ref="AD3:AE3"/>
    <mergeCell ref="A6:B6"/>
    <mergeCell ref="E7:F7"/>
    <mergeCell ref="H7:I7"/>
    <mergeCell ref="K7:L7"/>
    <mergeCell ref="N7:O7"/>
    <mergeCell ref="Q7:R7"/>
    <mergeCell ref="U7:V7"/>
    <mergeCell ref="X7:Y7"/>
    <mergeCell ref="AD7:AE7"/>
    <mergeCell ref="U8:V8"/>
    <mergeCell ref="AD8:AE8"/>
    <mergeCell ref="C2:C3"/>
    <mergeCell ref="D2:D3"/>
    <mergeCell ref="G2:G3"/>
    <mergeCell ref="J2:J3"/>
    <mergeCell ref="M2:M3"/>
    <mergeCell ref="P2:P3"/>
    <mergeCell ref="S2:S3"/>
    <mergeCell ref="T2:T3"/>
    <mergeCell ref="W2:W3"/>
    <mergeCell ref="AC2:AC3"/>
    <mergeCell ref="AF2:AF3"/>
    <mergeCell ref="AG1:AG3"/>
    <mergeCell ref="A1:B3"/>
  </mergeCells>
  <conditionalFormatting sqref="B4:B5">
    <cfRule type="duplicateValues" dxfId="0" priority="1"/>
  </conditionalFormatting>
  <pageMargins left="0.751388888888889" right="0.751388888888889" top="1" bottom="1" header="0.5" footer="0.5"/>
  <pageSetup paperSize="9" scale="38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I18"/>
  <sheetViews>
    <sheetView zoomScale="85" zoomScaleNormal="85" workbookViewId="0">
      <pane xSplit="2" ySplit="3" topLeftCell="C4" activePane="bottomRight" state="frozen"/>
      <selection/>
      <selection pane="topRight"/>
      <selection pane="bottomLeft"/>
      <selection pane="bottomRight" activeCell="D16" sqref="D16"/>
    </sheetView>
  </sheetViews>
  <sheetFormatPr defaultColWidth="9" defaultRowHeight="14.25"/>
  <cols>
    <col min="1" max="1" width="5.375" style="91" customWidth="1"/>
    <col min="2" max="2" width="17.775" style="92" customWidth="1"/>
    <col min="3" max="3" width="21.6166666666667" style="92" customWidth="1"/>
    <col min="4" max="4" width="18.375" customWidth="1"/>
    <col min="5" max="5" width="9.11666666666667" customWidth="1"/>
    <col min="6" max="6" width="14.1166666666667" customWidth="1"/>
    <col min="7" max="7" width="12.7916666666667" customWidth="1"/>
    <col min="8" max="8" width="11.9416666666667" customWidth="1"/>
    <col min="9" max="9" width="14.4083333333333" customWidth="1"/>
    <col min="10" max="10" width="10.375" customWidth="1"/>
    <col min="11" max="11" width="8.5" customWidth="1"/>
    <col min="12" max="12" width="10.375" customWidth="1"/>
    <col min="13" max="13" width="9.625" customWidth="1"/>
    <col min="14" max="14" width="8.375" style="91" customWidth="1"/>
    <col min="15" max="15" width="10.5833333333333" style="91" customWidth="1"/>
    <col min="16" max="16" width="10.55" style="91" customWidth="1"/>
    <col min="17" max="17" width="8.25" style="91" customWidth="1"/>
    <col min="18" max="18" width="11.9083333333333" customWidth="1"/>
    <col min="19" max="19" width="12.5" style="93" customWidth="1"/>
    <col min="20" max="20" width="14.5583333333333" customWidth="1"/>
    <col min="21" max="21" width="8.25" customWidth="1"/>
    <col min="22" max="22" width="13.9666666666667" customWidth="1"/>
    <col min="23" max="23" width="11.9083333333333" customWidth="1"/>
    <col min="24" max="24" width="8.375" customWidth="1"/>
    <col min="25" max="26" width="10.1333333333333" customWidth="1"/>
    <col min="27" max="29" width="16.7583333333333" customWidth="1"/>
    <col min="30" max="31" width="8.375" customWidth="1"/>
    <col min="32" max="32" width="8.375" style="76" customWidth="1"/>
    <col min="33" max="33" width="10.7" customWidth="1"/>
    <col min="34" max="34" width="17.2" customWidth="1"/>
  </cols>
  <sheetData>
    <row r="1" s="89" customFormat="1" ht="18.75" spans="1:34">
      <c r="A1" s="94" t="s">
        <v>20</v>
      </c>
      <c r="B1" s="95"/>
      <c r="C1" s="95"/>
      <c r="D1" s="96"/>
      <c r="E1" s="97"/>
      <c r="F1" s="97"/>
      <c r="G1" s="98"/>
      <c r="H1" s="98"/>
      <c r="I1" s="98"/>
      <c r="J1" s="98"/>
      <c r="K1" s="98"/>
      <c r="L1" s="98"/>
      <c r="M1" s="98"/>
      <c r="N1" s="133"/>
      <c r="O1" s="133"/>
      <c r="P1" s="133"/>
      <c r="Q1" s="133"/>
      <c r="R1" s="98"/>
      <c r="S1" s="151"/>
      <c r="T1" s="98"/>
      <c r="U1" s="152" t="s">
        <v>1</v>
      </c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62"/>
      <c r="AG1" s="152"/>
      <c r="AH1" s="168" t="s">
        <v>2</v>
      </c>
    </row>
    <row r="2" s="89" customFormat="1" ht="29" customHeight="1" spans="1:34">
      <c r="A2" s="99"/>
      <c r="B2" s="100"/>
      <c r="C2" s="100" t="s">
        <v>21</v>
      </c>
      <c r="D2" s="101" t="s">
        <v>3</v>
      </c>
      <c r="E2" s="102" t="s">
        <v>4</v>
      </c>
      <c r="F2" s="103" t="s">
        <v>5</v>
      </c>
      <c r="G2" s="104" t="s">
        <v>6</v>
      </c>
      <c r="H2" s="102" t="s">
        <v>7</v>
      </c>
      <c r="I2" s="104" t="s">
        <v>5</v>
      </c>
      <c r="J2" s="134" t="s">
        <v>6</v>
      </c>
      <c r="K2" s="102" t="s">
        <v>8</v>
      </c>
      <c r="L2" s="104" t="s">
        <v>5</v>
      </c>
      <c r="M2" s="104" t="s">
        <v>6</v>
      </c>
      <c r="N2" s="135" t="s">
        <v>9</v>
      </c>
      <c r="O2" s="135" t="s">
        <v>10</v>
      </c>
      <c r="P2" s="135" t="s">
        <v>6</v>
      </c>
      <c r="Q2" s="135" t="s">
        <v>11</v>
      </c>
      <c r="R2" s="153" t="s">
        <v>10</v>
      </c>
      <c r="S2" s="154" t="s">
        <v>6</v>
      </c>
      <c r="T2" s="134" t="s">
        <v>12</v>
      </c>
      <c r="U2" s="102" t="s">
        <v>4</v>
      </c>
      <c r="V2" s="104" t="s">
        <v>10</v>
      </c>
      <c r="W2" s="104" t="s">
        <v>6</v>
      </c>
      <c r="X2" s="102" t="s">
        <v>7</v>
      </c>
      <c r="Y2" s="104" t="s">
        <v>5</v>
      </c>
      <c r="Z2" s="104" t="s">
        <v>6</v>
      </c>
      <c r="AA2" s="135" t="s">
        <v>13</v>
      </c>
      <c r="AB2" s="104" t="s">
        <v>6</v>
      </c>
      <c r="AC2" s="104"/>
      <c r="AD2" s="135" t="s">
        <v>11</v>
      </c>
      <c r="AE2" s="104" t="s">
        <v>10</v>
      </c>
      <c r="AF2" s="113" t="s">
        <v>6</v>
      </c>
      <c r="AG2" s="134" t="s">
        <v>12</v>
      </c>
      <c r="AH2" s="169"/>
    </row>
    <row r="3" s="89" customFormat="1" ht="18.75" spans="1:34">
      <c r="A3" s="105"/>
      <c r="B3" s="106"/>
      <c r="C3" s="106"/>
      <c r="D3" s="107"/>
      <c r="E3" s="108"/>
      <c r="F3" s="109">
        <v>0.16</v>
      </c>
      <c r="G3" s="110"/>
      <c r="H3" s="108"/>
      <c r="I3" s="136">
        <v>0.082</v>
      </c>
      <c r="J3" s="137"/>
      <c r="K3" s="108"/>
      <c r="L3" s="136">
        <v>0.0005</v>
      </c>
      <c r="M3" s="136"/>
      <c r="N3" s="135"/>
      <c r="O3" s="138">
        <v>0.004</v>
      </c>
      <c r="P3" s="139"/>
      <c r="Q3" s="135"/>
      <c r="R3" s="155">
        <v>0.005</v>
      </c>
      <c r="S3" s="156"/>
      <c r="T3" s="107"/>
      <c r="U3" s="108"/>
      <c r="V3" s="157">
        <v>0.08</v>
      </c>
      <c r="W3" s="110"/>
      <c r="X3" s="108"/>
      <c r="Y3" s="163">
        <v>0.02</v>
      </c>
      <c r="Z3" s="163"/>
      <c r="AA3" s="164"/>
      <c r="AB3" s="164"/>
      <c r="AC3" s="163"/>
      <c r="AD3" s="135"/>
      <c r="AE3" s="155">
        <v>0.005</v>
      </c>
      <c r="AF3" s="165"/>
      <c r="AG3" s="107"/>
      <c r="AH3" s="170"/>
    </row>
    <row r="4" s="90" customFormat="1" ht="40" customHeight="1" spans="1:34">
      <c r="A4" s="104">
        <v>1</v>
      </c>
      <c r="B4" s="111" t="s">
        <v>14</v>
      </c>
      <c r="C4" s="111"/>
      <c r="D4" s="104" t="s">
        <v>15</v>
      </c>
      <c r="E4" s="112">
        <v>4999</v>
      </c>
      <c r="F4" s="104">
        <v>799.84</v>
      </c>
      <c r="G4" s="113">
        <v>67.84</v>
      </c>
      <c r="H4" s="114">
        <v>4999</v>
      </c>
      <c r="I4" s="140">
        <v>409.92</v>
      </c>
      <c r="J4" s="113"/>
      <c r="K4" s="112">
        <v>4999</v>
      </c>
      <c r="L4" s="141">
        <v>5</v>
      </c>
      <c r="M4" s="113"/>
      <c r="N4" s="112">
        <v>4999</v>
      </c>
      <c r="O4" s="142">
        <v>20</v>
      </c>
      <c r="P4" s="142">
        <v>1.7</v>
      </c>
      <c r="Q4" s="112">
        <v>4999</v>
      </c>
      <c r="R4" s="141">
        <v>25</v>
      </c>
      <c r="S4" s="158">
        <v>2.12</v>
      </c>
      <c r="T4" s="113">
        <f t="shared" ref="T4:T9" si="0">F4+G4+I4+J4+L4+M4+O4+P4+R4+S4</f>
        <v>1331.42</v>
      </c>
      <c r="U4" s="112">
        <v>4999</v>
      </c>
      <c r="V4" s="142">
        <v>399.92</v>
      </c>
      <c r="W4" s="141">
        <v>33.92</v>
      </c>
      <c r="X4" s="112">
        <v>4999</v>
      </c>
      <c r="Y4" s="140">
        <v>99.98</v>
      </c>
      <c r="Z4" s="140"/>
      <c r="AA4" s="112">
        <v>4999</v>
      </c>
      <c r="AB4" s="141">
        <v>25</v>
      </c>
      <c r="AC4" s="113"/>
      <c r="AD4" s="112">
        <v>4999</v>
      </c>
      <c r="AE4" s="141">
        <v>25</v>
      </c>
      <c r="AF4" s="113">
        <v>2.12</v>
      </c>
      <c r="AG4" s="113">
        <f t="shared" ref="AG4:AG9" si="1">V4+W4+Y4+Z4+AB4+AC4+AE4+AF4</f>
        <v>585.94</v>
      </c>
      <c r="AH4" s="113">
        <f t="shared" ref="AH4:AH9" si="2">T4+AG4</f>
        <v>1917.36</v>
      </c>
    </row>
    <row r="5" s="90" customFormat="1" ht="40" customHeight="1" spans="1:34">
      <c r="A5" s="104">
        <v>2</v>
      </c>
      <c r="B5" s="111" t="s">
        <v>22</v>
      </c>
      <c r="C5" s="111"/>
      <c r="D5" s="104" t="s">
        <v>17</v>
      </c>
      <c r="E5" s="112">
        <v>4999</v>
      </c>
      <c r="F5" s="104">
        <v>799.84</v>
      </c>
      <c r="G5" s="104">
        <v>799.84</v>
      </c>
      <c r="H5" s="114">
        <v>4999</v>
      </c>
      <c r="I5" s="140">
        <v>409.92</v>
      </c>
      <c r="J5" s="140">
        <v>409.92</v>
      </c>
      <c r="K5" s="112">
        <v>4999</v>
      </c>
      <c r="L5" s="141">
        <v>5</v>
      </c>
      <c r="M5" s="141">
        <v>5</v>
      </c>
      <c r="N5" s="112">
        <v>4999</v>
      </c>
      <c r="O5" s="142">
        <v>20</v>
      </c>
      <c r="P5" s="142">
        <v>20</v>
      </c>
      <c r="Q5" s="112">
        <v>4999</v>
      </c>
      <c r="R5" s="141">
        <v>25</v>
      </c>
      <c r="S5" s="141">
        <v>25</v>
      </c>
      <c r="T5" s="113">
        <f t="shared" si="0"/>
        <v>2519.52</v>
      </c>
      <c r="U5" s="112">
        <v>4999</v>
      </c>
      <c r="V5" s="142">
        <v>399.92</v>
      </c>
      <c r="W5" s="142">
        <v>399.92</v>
      </c>
      <c r="X5" s="112">
        <v>4999</v>
      </c>
      <c r="Y5" s="140">
        <v>99.98</v>
      </c>
      <c r="Z5" s="140">
        <v>99.98</v>
      </c>
      <c r="AA5" s="112">
        <v>4999</v>
      </c>
      <c r="AB5" s="141">
        <v>25</v>
      </c>
      <c r="AC5" s="141">
        <v>25</v>
      </c>
      <c r="AD5" s="112">
        <v>4999</v>
      </c>
      <c r="AE5" s="141">
        <v>25</v>
      </c>
      <c r="AF5" s="141">
        <v>25</v>
      </c>
      <c r="AG5" s="113">
        <f t="shared" si="1"/>
        <v>1099.8</v>
      </c>
      <c r="AH5" s="113">
        <f t="shared" si="2"/>
        <v>3619.32</v>
      </c>
    </row>
    <row r="6" s="90" customFormat="1" ht="40" customHeight="1" spans="1:34">
      <c r="A6" s="104">
        <v>3</v>
      </c>
      <c r="B6" s="111" t="s">
        <v>23</v>
      </c>
      <c r="C6" s="111"/>
      <c r="D6" s="104" t="s">
        <v>24</v>
      </c>
      <c r="E6" s="112">
        <v>4999</v>
      </c>
      <c r="F6" s="104">
        <v>799.84</v>
      </c>
      <c r="G6" s="104">
        <v>799.84</v>
      </c>
      <c r="H6" s="114">
        <v>4999</v>
      </c>
      <c r="I6" s="140">
        <v>409.92</v>
      </c>
      <c r="J6" s="140">
        <v>409.92</v>
      </c>
      <c r="K6" s="112">
        <v>4999</v>
      </c>
      <c r="L6" s="141">
        <v>5</v>
      </c>
      <c r="M6" s="112">
        <v>5</v>
      </c>
      <c r="N6" s="112">
        <v>4999</v>
      </c>
      <c r="O6" s="142">
        <v>20</v>
      </c>
      <c r="P6" s="142">
        <v>20</v>
      </c>
      <c r="Q6" s="112">
        <v>4999</v>
      </c>
      <c r="R6" s="141">
        <v>25</v>
      </c>
      <c r="S6" s="141">
        <v>25</v>
      </c>
      <c r="T6" s="113">
        <f t="shared" si="0"/>
        <v>2519.52</v>
      </c>
      <c r="U6" s="112">
        <v>4999</v>
      </c>
      <c r="V6" s="142">
        <v>399.92</v>
      </c>
      <c r="W6" s="142">
        <v>399.92</v>
      </c>
      <c r="X6" s="112">
        <v>4999</v>
      </c>
      <c r="Y6" s="140">
        <v>99.98</v>
      </c>
      <c r="Z6" s="140">
        <v>99.98</v>
      </c>
      <c r="AA6" s="112">
        <v>4999</v>
      </c>
      <c r="AB6" s="141">
        <v>25</v>
      </c>
      <c r="AC6" s="141">
        <v>25</v>
      </c>
      <c r="AD6" s="112">
        <v>4999</v>
      </c>
      <c r="AE6" s="141">
        <v>25</v>
      </c>
      <c r="AF6" s="141">
        <v>25</v>
      </c>
      <c r="AG6" s="113">
        <f t="shared" si="1"/>
        <v>1099.8</v>
      </c>
      <c r="AH6" s="113">
        <f t="shared" si="2"/>
        <v>3619.32</v>
      </c>
    </row>
    <row r="7" s="90" customFormat="1" ht="40" customHeight="1" spans="1:34">
      <c r="A7" s="104">
        <v>4</v>
      </c>
      <c r="B7" s="115" t="s">
        <v>25</v>
      </c>
      <c r="C7" s="115" t="s">
        <v>26</v>
      </c>
      <c r="D7" s="104" t="s">
        <v>27</v>
      </c>
      <c r="E7" s="112">
        <v>4999</v>
      </c>
      <c r="F7" s="104">
        <v>799.84</v>
      </c>
      <c r="G7" s="113"/>
      <c r="H7" s="114">
        <v>4999</v>
      </c>
      <c r="I7" s="140">
        <v>409.92</v>
      </c>
      <c r="J7" s="113"/>
      <c r="K7" s="114">
        <v>4999</v>
      </c>
      <c r="L7" s="141">
        <v>5</v>
      </c>
      <c r="M7" s="113"/>
      <c r="N7" s="112">
        <v>4999</v>
      </c>
      <c r="O7" s="142">
        <v>20</v>
      </c>
      <c r="P7" s="142"/>
      <c r="Q7" s="112">
        <v>4999</v>
      </c>
      <c r="R7" s="141">
        <v>25</v>
      </c>
      <c r="S7" s="158"/>
      <c r="T7" s="113">
        <f t="shared" si="0"/>
        <v>1259.76</v>
      </c>
      <c r="U7" s="112">
        <v>4999</v>
      </c>
      <c r="V7" s="142">
        <v>399.92</v>
      </c>
      <c r="W7" s="141"/>
      <c r="X7" s="112">
        <v>4999</v>
      </c>
      <c r="Y7" s="140">
        <v>99.98</v>
      </c>
      <c r="Z7" s="140"/>
      <c r="AA7" s="112">
        <v>4999</v>
      </c>
      <c r="AB7" s="141">
        <v>25</v>
      </c>
      <c r="AC7" s="113"/>
      <c r="AD7" s="112">
        <v>4999</v>
      </c>
      <c r="AE7" s="141">
        <v>25</v>
      </c>
      <c r="AF7" s="113"/>
      <c r="AG7" s="113">
        <f t="shared" si="1"/>
        <v>549.9</v>
      </c>
      <c r="AH7" s="113">
        <f t="shared" si="2"/>
        <v>1809.66</v>
      </c>
    </row>
    <row r="8" s="90" customFormat="1" ht="40" customHeight="1" spans="1:34">
      <c r="A8" s="104">
        <v>5</v>
      </c>
      <c r="B8" s="115" t="s">
        <v>28</v>
      </c>
      <c r="C8" s="115" t="s">
        <v>29</v>
      </c>
      <c r="D8" s="104" t="s">
        <v>27</v>
      </c>
      <c r="E8" s="112">
        <v>5700</v>
      </c>
      <c r="F8" s="104">
        <v>912</v>
      </c>
      <c r="G8" s="113"/>
      <c r="H8" s="112">
        <v>5700</v>
      </c>
      <c r="I8" s="113">
        <v>467.4</v>
      </c>
      <c r="J8" s="113"/>
      <c r="K8" s="112">
        <v>5700</v>
      </c>
      <c r="L8" s="141">
        <v>5.7</v>
      </c>
      <c r="M8" s="113"/>
      <c r="N8" s="112">
        <v>5700</v>
      </c>
      <c r="O8" s="142">
        <v>22.8</v>
      </c>
      <c r="P8" s="142"/>
      <c r="Q8" s="112">
        <v>5700</v>
      </c>
      <c r="R8" s="141">
        <v>28.5</v>
      </c>
      <c r="S8" s="158"/>
      <c r="T8" s="113">
        <f t="shared" si="0"/>
        <v>1436.4</v>
      </c>
      <c r="U8" s="112">
        <v>5700</v>
      </c>
      <c r="V8" s="142">
        <v>456</v>
      </c>
      <c r="W8" s="141"/>
      <c r="X8" s="112">
        <v>5700</v>
      </c>
      <c r="Y8" s="141">
        <v>114</v>
      </c>
      <c r="Z8" s="140"/>
      <c r="AA8" s="112">
        <v>5700</v>
      </c>
      <c r="AB8" s="141">
        <v>28.5</v>
      </c>
      <c r="AC8" s="113"/>
      <c r="AD8" s="112">
        <v>5700</v>
      </c>
      <c r="AE8" s="141">
        <v>28.5</v>
      </c>
      <c r="AF8" s="113"/>
      <c r="AG8" s="113">
        <f t="shared" si="1"/>
        <v>627</v>
      </c>
      <c r="AH8" s="113">
        <f t="shared" si="2"/>
        <v>2063.4</v>
      </c>
    </row>
    <row r="9" s="90" customFormat="1" ht="40" customHeight="1" spans="1:34">
      <c r="A9" s="104">
        <v>6</v>
      </c>
      <c r="B9" s="116" t="s">
        <v>30</v>
      </c>
      <c r="C9" s="115" t="s">
        <v>31</v>
      </c>
      <c r="D9" s="104" t="s">
        <v>27</v>
      </c>
      <c r="E9" s="112">
        <v>4999</v>
      </c>
      <c r="F9" s="104">
        <v>799.84</v>
      </c>
      <c r="G9" s="113"/>
      <c r="H9" s="114">
        <v>4999</v>
      </c>
      <c r="I9" s="140">
        <v>409.92</v>
      </c>
      <c r="J9" s="113"/>
      <c r="K9" s="114">
        <v>4999</v>
      </c>
      <c r="L9" s="141">
        <v>5</v>
      </c>
      <c r="M9" s="113"/>
      <c r="N9" s="112">
        <v>4999</v>
      </c>
      <c r="O9" s="142">
        <v>20</v>
      </c>
      <c r="P9" s="142"/>
      <c r="Q9" s="112">
        <v>4999</v>
      </c>
      <c r="R9" s="141">
        <v>25</v>
      </c>
      <c r="S9" s="158"/>
      <c r="T9" s="113">
        <f t="shared" si="0"/>
        <v>1259.76</v>
      </c>
      <c r="U9" s="112">
        <v>4999</v>
      </c>
      <c r="V9" s="142">
        <v>399.92</v>
      </c>
      <c r="W9" s="141"/>
      <c r="X9" s="112">
        <v>4999</v>
      </c>
      <c r="Y9" s="140">
        <v>99.98</v>
      </c>
      <c r="Z9" s="140"/>
      <c r="AA9" s="112">
        <v>4999</v>
      </c>
      <c r="AB9" s="141">
        <v>25</v>
      </c>
      <c r="AC9" s="113"/>
      <c r="AD9" s="112">
        <v>4999</v>
      </c>
      <c r="AE9" s="141">
        <v>25</v>
      </c>
      <c r="AF9" s="113"/>
      <c r="AG9" s="113">
        <f t="shared" si="1"/>
        <v>549.9</v>
      </c>
      <c r="AH9" s="113">
        <f t="shared" si="2"/>
        <v>1809.66</v>
      </c>
    </row>
    <row r="10" s="89" customFormat="1" ht="34" customHeight="1" spans="1:34">
      <c r="A10" s="105" t="s">
        <v>18</v>
      </c>
      <c r="B10" s="106"/>
      <c r="C10" s="106"/>
      <c r="D10" s="106"/>
      <c r="E10" s="106"/>
      <c r="F10" s="117">
        <f t="shared" ref="F10:I10" si="3">SUM(F4:F9)</f>
        <v>4911.2</v>
      </c>
      <c r="G10" s="118">
        <f t="shared" si="3"/>
        <v>1667.52</v>
      </c>
      <c r="H10" s="119"/>
      <c r="I10" s="117">
        <f t="shared" si="3"/>
        <v>2517</v>
      </c>
      <c r="J10" s="143">
        <f t="shared" ref="J10:M10" si="4">SUM(J4:J9)</f>
        <v>819.84</v>
      </c>
      <c r="K10" s="143"/>
      <c r="L10" s="117">
        <f t="shared" si="4"/>
        <v>30.7</v>
      </c>
      <c r="M10" s="117">
        <f t="shared" si="4"/>
        <v>10</v>
      </c>
      <c r="N10" s="144"/>
      <c r="O10" s="117">
        <f t="shared" ref="O10:T10" si="5">SUM(O4:O9)</f>
        <v>122.8</v>
      </c>
      <c r="P10" s="117">
        <f t="shared" si="5"/>
        <v>41.7</v>
      </c>
      <c r="Q10" s="144"/>
      <c r="R10" s="117">
        <f t="shared" si="5"/>
        <v>153.5</v>
      </c>
      <c r="S10" s="117">
        <f t="shared" si="5"/>
        <v>52.12</v>
      </c>
      <c r="T10" s="117">
        <f t="shared" si="5"/>
        <v>10326.38</v>
      </c>
      <c r="U10" s="119"/>
      <c r="V10" s="117">
        <f t="shared" ref="T10:W10" si="6">SUM(V4:V9)</f>
        <v>2455.6</v>
      </c>
      <c r="W10" s="117">
        <f t="shared" si="6"/>
        <v>833.76</v>
      </c>
      <c r="X10" s="119"/>
      <c r="Y10" s="117">
        <f t="shared" ref="Y10:AC10" si="7">SUM(Y4:Y9)</f>
        <v>613.9</v>
      </c>
      <c r="Z10" s="117">
        <f t="shared" si="7"/>
        <v>199.96</v>
      </c>
      <c r="AA10" s="117">
        <f t="shared" si="7"/>
        <v>30695</v>
      </c>
      <c r="AB10" s="117">
        <f t="shared" si="7"/>
        <v>153.5</v>
      </c>
      <c r="AC10" s="117">
        <f t="shared" si="7"/>
        <v>50</v>
      </c>
      <c r="AD10" s="119"/>
      <c r="AE10" s="166">
        <f t="shared" ref="AE10:AH10" si="8">SUM(AE4:AE9)</f>
        <v>153.5</v>
      </c>
      <c r="AF10" s="166">
        <f t="shared" si="8"/>
        <v>52.12</v>
      </c>
      <c r="AG10" s="166">
        <f t="shared" si="8"/>
        <v>4512.34</v>
      </c>
      <c r="AH10" s="166">
        <f t="shared" si="8"/>
        <v>14838.72</v>
      </c>
    </row>
    <row r="11" s="89" customFormat="1" ht="34" customHeight="1" spans="1:35">
      <c r="A11" s="120"/>
      <c r="B11" s="121"/>
      <c r="C11" s="121"/>
      <c r="D11" s="122"/>
      <c r="E11" s="122"/>
      <c r="F11" s="123">
        <f>SUM(F10:G10)</f>
        <v>6578.72</v>
      </c>
      <c r="G11" s="124"/>
      <c r="H11" s="125"/>
      <c r="I11" s="145">
        <f>SUM(I10:J10)</f>
        <v>3336.84</v>
      </c>
      <c r="J11" s="145"/>
      <c r="K11" s="146"/>
      <c r="L11" s="147">
        <f>SUM(L10:M10)</f>
        <v>40.7</v>
      </c>
      <c r="M11" s="148"/>
      <c r="N11" s="149"/>
      <c r="O11" s="150">
        <f>O10+P10</f>
        <v>164.5</v>
      </c>
      <c r="P11" s="150"/>
      <c r="Q11" s="149"/>
      <c r="R11" s="150">
        <f>R10+S10</f>
        <v>205.62</v>
      </c>
      <c r="S11" s="159"/>
      <c r="T11" s="125"/>
      <c r="U11" s="125"/>
      <c r="V11" s="150">
        <f>SUM(V10:W10)</f>
        <v>3289.36</v>
      </c>
      <c r="W11" s="150"/>
      <c r="X11" s="125"/>
      <c r="Y11" s="124">
        <f>Y10+Z10</f>
        <v>813.86</v>
      </c>
      <c r="Z11" s="124"/>
      <c r="AA11" s="124"/>
      <c r="AB11" s="124">
        <f>AB10+AC10</f>
        <v>203.5</v>
      </c>
      <c r="AC11" s="124"/>
      <c r="AD11" s="125"/>
      <c r="AE11" s="167">
        <f>SUM(AE10:AF10)</f>
        <v>205.62</v>
      </c>
      <c r="AF11" s="167"/>
      <c r="AG11" s="122"/>
      <c r="AH11" s="171"/>
      <c r="AI11" s="122"/>
    </row>
    <row r="12" ht="18" customHeight="1" spans="1:35">
      <c r="A12" s="126"/>
      <c r="B12" s="127"/>
      <c r="C12" s="127"/>
      <c r="D12" s="128"/>
      <c r="E12" s="128"/>
      <c r="F12" s="128"/>
      <c r="G12" s="129"/>
      <c r="H12" s="130"/>
      <c r="I12" s="130"/>
      <c r="J12" s="130"/>
      <c r="K12" s="130"/>
      <c r="L12" s="130"/>
      <c r="M12" s="130"/>
      <c r="N12" s="126"/>
      <c r="O12" s="126"/>
      <c r="P12" s="126"/>
      <c r="Q12" s="126"/>
      <c r="R12" s="130"/>
      <c r="S12" s="160"/>
      <c r="T12" s="130"/>
      <c r="U12" s="130"/>
      <c r="V12" s="161"/>
      <c r="W12" s="161"/>
      <c r="X12" s="130"/>
      <c r="Y12" s="130"/>
      <c r="Z12" s="130"/>
      <c r="AA12" s="130"/>
      <c r="AB12" s="130"/>
      <c r="AC12" s="130"/>
      <c r="AD12" s="130"/>
      <c r="AE12" s="161"/>
      <c r="AF12" s="161"/>
      <c r="AG12" s="172"/>
      <c r="AH12" s="173"/>
      <c r="AI12" s="128"/>
    </row>
    <row r="13" spans="6:14">
      <c r="F13" s="131" t="s">
        <v>32</v>
      </c>
      <c r="G13" s="131" t="s">
        <v>33</v>
      </c>
      <c r="H13" t="s">
        <v>34</v>
      </c>
      <c r="I13" s="131" t="s">
        <v>35</v>
      </c>
      <c r="J13" t="s">
        <v>36</v>
      </c>
      <c r="K13" t="s">
        <v>37</v>
      </c>
      <c r="L13" s="131" t="s">
        <v>38</v>
      </c>
      <c r="M13" t="s">
        <v>39</v>
      </c>
      <c r="N13" t="s">
        <v>40</v>
      </c>
    </row>
    <row r="14" spans="6:14">
      <c r="F14">
        <v>67.84</v>
      </c>
      <c r="G14">
        <v>33.92</v>
      </c>
      <c r="H14">
        <v>2.12</v>
      </c>
      <c r="I14">
        <v>2.12</v>
      </c>
      <c r="J14">
        <v>10</v>
      </c>
      <c r="K14">
        <v>819.84</v>
      </c>
      <c r="L14">
        <v>199.96</v>
      </c>
      <c r="M14">
        <v>50</v>
      </c>
      <c r="N14" s="91">
        <v>1.7</v>
      </c>
    </row>
    <row r="15" spans="6:14">
      <c r="F15">
        <v>1599.68</v>
      </c>
      <c r="G15">
        <v>799.84</v>
      </c>
      <c r="H15">
        <v>50</v>
      </c>
      <c r="I15">
        <v>50</v>
      </c>
      <c r="J15">
        <v>15</v>
      </c>
      <c r="K15">
        <v>1287.24</v>
      </c>
      <c r="L15">
        <v>313.96</v>
      </c>
      <c r="M15">
        <v>75</v>
      </c>
      <c r="N15" s="91">
        <v>40</v>
      </c>
    </row>
    <row r="16" spans="6:14">
      <c r="F16">
        <v>2511.68</v>
      </c>
      <c r="G16">
        <v>1255.84</v>
      </c>
      <c r="H16">
        <v>78.5</v>
      </c>
      <c r="I16">
        <v>75</v>
      </c>
      <c r="J16">
        <v>15.7</v>
      </c>
      <c r="K16">
        <v>1229.76</v>
      </c>
      <c r="L16">
        <v>299.94</v>
      </c>
      <c r="M16">
        <v>78.5</v>
      </c>
      <c r="N16" s="91">
        <v>60</v>
      </c>
    </row>
    <row r="17" spans="6:14">
      <c r="F17">
        <v>2399.52</v>
      </c>
      <c r="G17">
        <v>1199.76</v>
      </c>
      <c r="H17">
        <v>75</v>
      </c>
      <c r="I17">
        <v>78.5</v>
      </c>
      <c r="N17" s="91">
        <v>62.8</v>
      </c>
    </row>
    <row r="18" spans="6:28">
      <c r="F18" s="132">
        <f>F14+F15+F16+F17</f>
        <v>6578.72</v>
      </c>
      <c r="G18" s="132">
        <f t="shared" ref="G18:N18" si="9">G14+G15+G16+G17</f>
        <v>3289.36</v>
      </c>
      <c r="H18" s="132">
        <f t="shared" si="9"/>
        <v>205.62</v>
      </c>
      <c r="I18" s="132">
        <f t="shared" si="9"/>
        <v>205.62</v>
      </c>
      <c r="J18" s="132">
        <f t="shared" si="9"/>
        <v>40.7</v>
      </c>
      <c r="K18" s="132">
        <f t="shared" si="9"/>
        <v>3336.84</v>
      </c>
      <c r="L18" s="132">
        <f t="shared" si="9"/>
        <v>813.86</v>
      </c>
      <c r="M18" s="132">
        <f t="shared" si="9"/>
        <v>203.5</v>
      </c>
      <c r="N18" s="132">
        <f t="shared" si="9"/>
        <v>164.5</v>
      </c>
      <c r="AB18">
        <f>T10+AG10</f>
        <v>14838.72</v>
      </c>
    </row>
  </sheetData>
  <mergeCells count="31">
    <mergeCell ref="G1:T1"/>
    <mergeCell ref="U1:AG1"/>
    <mergeCell ref="O3:P3"/>
    <mergeCell ref="R3:S3"/>
    <mergeCell ref="V3:W3"/>
    <mergeCell ref="AE3:AF3"/>
    <mergeCell ref="A10:B10"/>
    <mergeCell ref="F11:G11"/>
    <mergeCell ref="I11:J11"/>
    <mergeCell ref="L11:M11"/>
    <mergeCell ref="O11:P11"/>
    <mergeCell ref="R11:S11"/>
    <mergeCell ref="V11:W11"/>
    <mergeCell ref="Y11:Z11"/>
    <mergeCell ref="AB11:AC11"/>
    <mergeCell ref="AE11:AF11"/>
    <mergeCell ref="V12:W12"/>
    <mergeCell ref="AE12:AF12"/>
    <mergeCell ref="D2:D3"/>
    <mergeCell ref="E2:E3"/>
    <mergeCell ref="H2:H3"/>
    <mergeCell ref="K2:K3"/>
    <mergeCell ref="N2:N3"/>
    <mergeCell ref="Q2:Q3"/>
    <mergeCell ref="T2:T3"/>
    <mergeCell ref="U2:U3"/>
    <mergeCell ref="X2:X3"/>
    <mergeCell ref="AD2:AD3"/>
    <mergeCell ref="AG2:AG3"/>
    <mergeCell ref="AH1:AH3"/>
    <mergeCell ref="A1:B3"/>
  </mergeCells>
  <conditionalFormatting sqref="B7">
    <cfRule type="duplicateValues" dxfId="1" priority="6"/>
  </conditionalFormatting>
  <conditionalFormatting sqref="B7:C7">
    <cfRule type="duplicateValues" dxfId="0" priority="5"/>
  </conditionalFormatting>
  <conditionalFormatting sqref="B8">
    <cfRule type="duplicateValues" dxfId="0" priority="3"/>
  </conditionalFormatting>
  <conditionalFormatting sqref="C8">
    <cfRule type="duplicateValues" dxfId="0" priority="4"/>
  </conditionalFormatting>
  <conditionalFormatting sqref="B9">
    <cfRule type="duplicateValues" dxfId="0" priority="1"/>
  </conditionalFormatting>
  <conditionalFormatting sqref="C9">
    <cfRule type="duplicateValues" dxfId="0" priority="2"/>
  </conditionalFormatting>
  <conditionalFormatting sqref="B4:C6">
    <cfRule type="duplicateValues" dxfId="0" priority="7"/>
  </conditionalFormatting>
  <pageMargins left="0.751388888888889" right="0.751388888888889" top="1" bottom="1" header="0.5" footer="0.5"/>
  <pageSetup paperSize="9" scale="38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zoomScale="85" zoomScaleNormal="85" workbookViewId="0">
      <selection activeCell="D22" sqref="D22"/>
    </sheetView>
  </sheetViews>
  <sheetFormatPr defaultColWidth="8.8" defaultRowHeight="14.25" outlineLevelRow="7"/>
  <cols>
    <col min="1" max="2" width="8.8" style="76"/>
    <col min="3" max="4" width="22.8" style="76" customWidth="1"/>
    <col min="5" max="8" width="9.5"/>
    <col min="9" max="10" width="9.5" style="6"/>
    <col min="11" max="13" width="8.8" style="6"/>
    <col min="14" max="14" width="9.5" style="6"/>
    <col min="15" max="17" width="8.8" style="6"/>
    <col min="18" max="20" width="9.5" style="6"/>
  </cols>
  <sheetData>
    <row r="1" s="1" customFormat="1" ht="25.5" spans="1:20">
      <c r="A1" s="8" t="s">
        <v>41</v>
      </c>
      <c r="B1" s="8"/>
      <c r="C1" s="8"/>
      <c r="D1" s="8"/>
      <c r="E1" s="77"/>
      <c r="F1" s="77"/>
      <c r="G1" s="8"/>
      <c r="H1" s="8"/>
      <c r="I1" s="10"/>
      <c r="J1" s="12"/>
      <c r="K1" s="10"/>
      <c r="L1" s="10"/>
      <c r="M1" s="10"/>
      <c r="N1" s="10"/>
      <c r="O1" s="12"/>
      <c r="P1" s="10"/>
      <c r="Q1" s="12"/>
      <c r="R1" s="10"/>
      <c r="S1" s="10"/>
      <c r="T1" s="47"/>
    </row>
    <row r="2" s="1" customFormat="1" ht="19" customHeight="1" spans="1:20">
      <c r="A2" s="13" t="s">
        <v>42</v>
      </c>
      <c r="B2" s="78"/>
      <c r="C2" s="78"/>
      <c r="D2" s="78"/>
      <c r="E2" s="79"/>
      <c r="F2" s="79"/>
      <c r="G2" s="78"/>
      <c r="H2" s="78"/>
      <c r="I2" s="15"/>
      <c r="J2" s="17"/>
      <c r="K2" s="15"/>
      <c r="L2" s="15"/>
      <c r="M2" s="15"/>
      <c r="N2" s="15"/>
      <c r="O2" s="17"/>
      <c r="P2" s="15"/>
      <c r="Q2" s="17"/>
      <c r="R2" s="15"/>
      <c r="S2" s="15"/>
      <c r="T2" s="47"/>
    </row>
    <row r="3" s="1" customFormat="1" ht="43" customHeight="1" spans="1:20">
      <c r="A3" s="18" t="s">
        <v>43</v>
      </c>
      <c r="B3" s="80" t="s">
        <v>44</v>
      </c>
      <c r="C3" s="80" t="s">
        <v>45</v>
      </c>
      <c r="D3" s="21" t="s">
        <v>46</v>
      </c>
      <c r="E3" s="21" t="s">
        <v>47</v>
      </c>
      <c r="F3" s="86" t="s">
        <v>48</v>
      </c>
      <c r="G3" s="21" t="s">
        <v>49</v>
      </c>
      <c r="H3" s="21" t="s">
        <v>50</v>
      </c>
      <c r="I3" s="22" t="s">
        <v>51</v>
      </c>
      <c r="J3" s="23"/>
      <c r="K3" s="22" t="s">
        <v>52</v>
      </c>
      <c r="L3" s="22" t="s">
        <v>53</v>
      </c>
      <c r="M3" s="22"/>
      <c r="N3" s="23" t="s">
        <v>54</v>
      </c>
      <c r="O3" s="23"/>
      <c r="P3" s="23" t="s">
        <v>55</v>
      </c>
      <c r="Q3" s="23"/>
      <c r="R3" s="22" t="s">
        <v>18</v>
      </c>
      <c r="S3" s="22"/>
      <c r="T3" s="23" t="s">
        <v>56</v>
      </c>
    </row>
    <row r="4" s="1" customFormat="1" ht="34" customHeight="1" spans="1:20">
      <c r="A4" s="24"/>
      <c r="B4" s="81"/>
      <c r="C4" s="81"/>
      <c r="D4" s="27"/>
      <c r="E4" s="27"/>
      <c r="F4" s="87"/>
      <c r="G4" s="27"/>
      <c r="H4" s="27"/>
      <c r="I4" s="28" t="s">
        <v>57</v>
      </c>
      <c r="J4" s="29" t="s">
        <v>58</v>
      </c>
      <c r="K4" s="28" t="s">
        <v>59</v>
      </c>
      <c r="L4" s="28" t="s">
        <v>60</v>
      </c>
      <c r="M4" s="29" t="s">
        <v>61</v>
      </c>
      <c r="N4" s="28" t="s">
        <v>62</v>
      </c>
      <c r="O4" s="29" t="s">
        <v>63</v>
      </c>
      <c r="P4" s="28" t="s">
        <v>64</v>
      </c>
      <c r="Q4" s="29" t="s">
        <v>61</v>
      </c>
      <c r="R4" s="45" t="s">
        <v>65</v>
      </c>
      <c r="S4" s="45" t="s">
        <v>66</v>
      </c>
      <c r="T4" s="23"/>
    </row>
    <row r="5" s="55" customFormat="1" ht="32" customHeight="1" spans="1:20">
      <c r="A5" s="82">
        <v>1</v>
      </c>
      <c r="B5" s="82" t="s">
        <v>14</v>
      </c>
      <c r="C5" s="82" t="s">
        <v>67</v>
      </c>
      <c r="D5" s="82" t="s">
        <v>15</v>
      </c>
      <c r="E5" s="83">
        <v>4999</v>
      </c>
      <c r="F5" s="83">
        <v>4999</v>
      </c>
      <c r="G5" s="83">
        <v>4999</v>
      </c>
      <c r="H5" s="83">
        <v>4999</v>
      </c>
      <c r="I5" s="58">
        <v>799.84</v>
      </c>
      <c r="J5" s="58">
        <v>399.92</v>
      </c>
      <c r="K5" s="58">
        <v>20</v>
      </c>
      <c r="L5" s="58">
        <v>25</v>
      </c>
      <c r="M5" s="58">
        <v>25</v>
      </c>
      <c r="N5" s="58">
        <v>409.92</v>
      </c>
      <c r="O5" s="58">
        <v>99.98</v>
      </c>
      <c r="P5" s="58">
        <v>5</v>
      </c>
      <c r="Q5" s="58">
        <v>25</v>
      </c>
      <c r="R5" s="58">
        <f>I5+K5+L5+N5+P5</f>
        <v>1259.76</v>
      </c>
      <c r="S5" s="58">
        <f>J5+M5+O5+Q5</f>
        <v>549.9</v>
      </c>
      <c r="T5" s="58">
        <f>R5+S5</f>
        <v>1809.66</v>
      </c>
    </row>
    <row r="6" s="55" customFormat="1" ht="32" customHeight="1" spans="1:20">
      <c r="A6" s="82">
        <v>2</v>
      </c>
      <c r="B6" s="82" t="s">
        <v>23</v>
      </c>
      <c r="C6" s="82" t="s">
        <v>68</v>
      </c>
      <c r="D6" s="82" t="s">
        <v>24</v>
      </c>
      <c r="E6" s="83">
        <v>4999</v>
      </c>
      <c r="F6" s="83">
        <v>4999</v>
      </c>
      <c r="G6" s="83">
        <v>4999</v>
      </c>
      <c r="H6" s="83">
        <v>4999</v>
      </c>
      <c r="I6" s="58">
        <v>799.84</v>
      </c>
      <c r="J6" s="58">
        <v>399.92</v>
      </c>
      <c r="K6" s="58">
        <v>20</v>
      </c>
      <c r="L6" s="58">
        <v>25</v>
      </c>
      <c r="M6" s="58">
        <v>25</v>
      </c>
      <c r="N6" s="58">
        <v>409.92</v>
      </c>
      <c r="O6" s="58">
        <v>99.98</v>
      </c>
      <c r="P6" s="58">
        <v>5</v>
      </c>
      <c r="Q6" s="58">
        <v>25</v>
      </c>
      <c r="R6" s="58">
        <f>I6+K6+L6+N6+P6</f>
        <v>1259.76</v>
      </c>
      <c r="S6" s="58">
        <f>J6+M6+O6+Q6</f>
        <v>549.9</v>
      </c>
      <c r="T6" s="58">
        <f>R6+S6</f>
        <v>1809.66</v>
      </c>
    </row>
    <row r="7" s="55" customFormat="1" ht="32" customHeight="1" spans="1:20">
      <c r="A7" s="82">
        <v>3</v>
      </c>
      <c r="B7" s="82" t="s">
        <v>22</v>
      </c>
      <c r="C7" s="82" t="s">
        <v>69</v>
      </c>
      <c r="D7" s="82" t="s">
        <v>17</v>
      </c>
      <c r="E7" s="83">
        <v>4999</v>
      </c>
      <c r="F7" s="83">
        <v>4999</v>
      </c>
      <c r="G7" s="83">
        <v>4999</v>
      </c>
      <c r="H7" s="83">
        <v>4999</v>
      </c>
      <c r="I7" s="58">
        <v>799.84</v>
      </c>
      <c r="J7" s="58">
        <v>399.92</v>
      </c>
      <c r="K7" s="58">
        <v>20</v>
      </c>
      <c r="L7" s="58">
        <v>25</v>
      </c>
      <c r="M7" s="58">
        <v>25</v>
      </c>
      <c r="N7" s="58">
        <v>409.92</v>
      </c>
      <c r="O7" s="58">
        <v>99.98</v>
      </c>
      <c r="P7" s="58">
        <v>5</v>
      </c>
      <c r="Q7" s="58">
        <v>25</v>
      </c>
      <c r="R7" s="58">
        <f>I7+K7+L7+N7+P7</f>
        <v>1259.76</v>
      </c>
      <c r="S7" s="58">
        <f>J7+M7+O7+Q7</f>
        <v>549.9</v>
      </c>
      <c r="T7" s="58">
        <f>R7+S7</f>
        <v>1809.66</v>
      </c>
    </row>
    <row r="8" s="55" customFormat="1" ht="32" customHeight="1" spans="1:20">
      <c r="A8" s="84" t="s">
        <v>18</v>
      </c>
      <c r="B8" s="85"/>
      <c r="C8" s="85"/>
      <c r="D8" s="85"/>
      <c r="E8" s="85"/>
      <c r="F8" s="85"/>
      <c r="G8" s="85"/>
      <c r="H8" s="88"/>
      <c r="I8" s="58">
        <f>SUM(I5:I7)</f>
        <v>2399.52</v>
      </c>
      <c r="J8" s="58">
        <f t="shared" ref="J8:T8" si="0">SUM(J5:J7)</f>
        <v>1199.76</v>
      </c>
      <c r="K8" s="58">
        <f t="shared" si="0"/>
        <v>60</v>
      </c>
      <c r="L8" s="58">
        <f t="shared" si="0"/>
        <v>75</v>
      </c>
      <c r="M8" s="58">
        <f t="shared" si="0"/>
        <v>75</v>
      </c>
      <c r="N8" s="58">
        <f t="shared" si="0"/>
        <v>1229.76</v>
      </c>
      <c r="O8" s="58">
        <f t="shared" si="0"/>
        <v>299.94</v>
      </c>
      <c r="P8" s="58">
        <f t="shared" si="0"/>
        <v>15</v>
      </c>
      <c r="Q8" s="58">
        <f t="shared" si="0"/>
        <v>75</v>
      </c>
      <c r="R8" s="58">
        <f t="shared" si="0"/>
        <v>3779.28</v>
      </c>
      <c r="S8" s="58">
        <f t="shared" si="0"/>
        <v>1649.7</v>
      </c>
      <c r="T8" s="58">
        <f t="shared" si="0"/>
        <v>5428.98</v>
      </c>
    </row>
  </sheetData>
  <mergeCells count="17">
    <mergeCell ref="A1:S1"/>
    <mergeCell ref="A2:S2"/>
    <mergeCell ref="I3:J3"/>
    <mergeCell ref="L3:M3"/>
    <mergeCell ref="N3:O3"/>
    <mergeCell ref="P3:Q3"/>
    <mergeCell ref="R3:S3"/>
    <mergeCell ref="A8:H8"/>
    <mergeCell ref="A3:A4"/>
    <mergeCell ref="B3:B4"/>
    <mergeCell ref="C3:C4"/>
    <mergeCell ref="D3:D4"/>
    <mergeCell ref="E3:E4"/>
    <mergeCell ref="F3:F4"/>
    <mergeCell ref="G3:G4"/>
    <mergeCell ref="H3:H4"/>
    <mergeCell ref="T3:T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zoomScale="85" zoomScaleNormal="85" workbookViewId="0">
      <selection activeCell="P14" sqref="P14"/>
    </sheetView>
  </sheetViews>
  <sheetFormatPr defaultColWidth="8.8" defaultRowHeight="14.25"/>
  <cols>
    <col min="1" max="2" width="8.8" style="76"/>
    <col min="3" max="3" width="22.8" style="76" customWidth="1"/>
    <col min="4" max="4" width="18.2333333333333" style="76" customWidth="1"/>
    <col min="5" max="5" width="9.5"/>
    <col min="6" max="7" width="9.5" style="6"/>
    <col min="8" max="10" width="8.8" style="6"/>
    <col min="11" max="11" width="9.5" style="6"/>
    <col min="12" max="12" width="8.8" style="6"/>
    <col min="13" max="14" width="13.9583333333333" style="6" customWidth="1"/>
    <col min="15" max="17" width="9.5" style="6"/>
  </cols>
  <sheetData>
    <row r="1" s="1" customFormat="1" ht="25.5" spans="1:17">
      <c r="A1" s="8" t="s">
        <v>70</v>
      </c>
      <c r="B1" s="8"/>
      <c r="C1" s="8"/>
      <c r="D1" s="8"/>
      <c r="E1" s="77"/>
      <c r="F1" s="10"/>
      <c r="G1" s="12"/>
      <c r="H1" s="10"/>
      <c r="I1" s="10"/>
      <c r="J1" s="10"/>
      <c r="K1" s="10"/>
      <c r="L1" s="12"/>
      <c r="M1" s="10"/>
      <c r="N1" s="12"/>
      <c r="O1" s="10"/>
      <c r="P1" s="10"/>
      <c r="Q1" s="47"/>
    </row>
    <row r="2" s="1" customFormat="1" ht="19" customHeight="1" spans="1:17">
      <c r="A2" s="13" t="s">
        <v>42</v>
      </c>
      <c r="B2" s="78"/>
      <c r="C2" s="78"/>
      <c r="D2" s="78"/>
      <c r="E2" s="79"/>
      <c r="F2" s="15"/>
      <c r="G2" s="17"/>
      <c r="H2" s="15"/>
      <c r="I2" s="15"/>
      <c r="J2" s="15"/>
      <c r="K2" s="15"/>
      <c r="L2" s="17"/>
      <c r="M2" s="15"/>
      <c r="N2" s="17"/>
      <c r="O2" s="15"/>
      <c r="P2" s="15"/>
      <c r="Q2" s="47"/>
    </row>
    <row r="3" s="1" customFormat="1" ht="43" customHeight="1" spans="1:17">
      <c r="A3" s="18" t="s">
        <v>43</v>
      </c>
      <c r="B3" s="80" t="s">
        <v>44</v>
      </c>
      <c r="C3" s="80" t="s">
        <v>45</v>
      </c>
      <c r="D3" s="21" t="s">
        <v>46</v>
      </c>
      <c r="E3" s="21" t="s">
        <v>47</v>
      </c>
      <c r="F3" s="22" t="s">
        <v>51</v>
      </c>
      <c r="G3" s="23"/>
      <c r="H3" s="22" t="s">
        <v>52</v>
      </c>
      <c r="I3" s="22" t="s">
        <v>53</v>
      </c>
      <c r="J3" s="22"/>
      <c r="K3" s="23" t="s">
        <v>54</v>
      </c>
      <c r="L3" s="23"/>
      <c r="M3" s="23" t="s">
        <v>8</v>
      </c>
      <c r="N3" s="23" t="s">
        <v>71</v>
      </c>
      <c r="O3" s="22" t="s">
        <v>18</v>
      </c>
      <c r="P3" s="22"/>
      <c r="Q3" s="23" t="s">
        <v>56</v>
      </c>
    </row>
    <row r="4" s="1" customFormat="1" ht="34" customHeight="1" spans="1:17">
      <c r="A4" s="24"/>
      <c r="B4" s="81"/>
      <c r="C4" s="81"/>
      <c r="D4" s="27"/>
      <c r="E4" s="27"/>
      <c r="F4" s="28" t="s">
        <v>57</v>
      </c>
      <c r="G4" s="29" t="s">
        <v>58</v>
      </c>
      <c r="H4" s="28" t="s">
        <v>59</v>
      </c>
      <c r="I4" s="28" t="s">
        <v>60</v>
      </c>
      <c r="J4" s="29" t="s">
        <v>61</v>
      </c>
      <c r="K4" s="28" t="s">
        <v>62</v>
      </c>
      <c r="L4" s="29" t="s">
        <v>63</v>
      </c>
      <c r="M4" s="28" t="s">
        <v>64</v>
      </c>
      <c r="N4" s="29" t="s">
        <v>61</v>
      </c>
      <c r="O4" s="45" t="s">
        <v>65</v>
      </c>
      <c r="P4" s="45" t="s">
        <v>66</v>
      </c>
      <c r="Q4" s="23"/>
    </row>
    <row r="5" s="55" customFormat="1" ht="32" customHeight="1" spans="1:17">
      <c r="A5" s="82">
        <v>1</v>
      </c>
      <c r="B5" s="82" t="s">
        <v>14</v>
      </c>
      <c r="C5" s="82" t="s">
        <v>67</v>
      </c>
      <c r="D5" s="82" t="s">
        <v>15</v>
      </c>
      <c r="E5" s="83">
        <v>4999</v>
      </c>
      <c r="F5" s="58">
        <v>799.84</v>
      </c>
      <c r="G5" s="58">
        <v>399.92</v>
      </c>
      <c r="H5" s="58">
        <v>20</v>
      </c>
      <c r="I5" s="58">
        <v>25</v>
      </c>
      <c r="J5" s="58">
        <v>25</v>
      </c>
      <c r="K5" s="58">
        <v>409.92</v>
      </c>
      <c r="L5" s="58">
        <v>99.98</v>
      </c>
      <c r="M5" s="58">
        <v>5</v>
      </c>
      <c r="N5" s="58">
        <v>25</v>
      </c>
      <c r="O5" s="58">
        <f>F5+H5+I5+K5+M5</f>
        <v>1259.76</v>
      </c>
      <c r="P5" s="58">
        <f>G5+J5+L5+N5</f>
        <v>549.9</v>
      </c>
      <c r="Q5" s="58">
        <f>O5+P5</f>
        <v>1809.66</v>
      </c>
    </row>
    <row r="6" s="55" customFormat="1" ht="32" customHeight="1" spans="1:17">
      <c r="A6" s="82">
        <v>2</v>
      </c>
      <c r="B6" s="82" t="s">
        <v>23</v>
      </c>
      <c r="C6" s="82" t="s">
        <v>68</v>
      </c>
      <c r="D6" s="82" t="s">
        <v>24</v>
      </c>
      <c r="E6" s="83">
        <v>4999</v>
      </c>
      <c r="F6" s="58">
        <v>799.84</v>
      </c>
      <c r="G6" s="58">
        <v>399.92</v>
      </c>
      <c r="H6" s="58">
        <v>20</v>
      </c>
      <c r="I6" s="58">
        <v>25</v>
      </c>
      <c r="J6" s="58">
        <v>25</v>
      </c>
      <c r="K6" s="58">
        <v>409.92</v>
      </c>
      <c r="L6" s="58">
        <v>99.98</v>
      </c>
      <c r="M6" s="58">
        <v>5</v>
      </c>
      <c r="N6" s="58">
        <v>25</v>
      </c>
      <c r="O6" s="58">
        <f>F6+H6+I6+K6+M6</f>
        <v>1259.76</v>
      </c>
      <c r="P6" s="58">
        <f>G6+J6+L6+N6</f>
        <v>549.9</v>
      </c>
      <c r="Q6" s="58">
        <f>O6+P6</f>
        <v>1809.66</v>
      </c>
    </row>
    <row r="7" s="55" customFormat="1" ht="32" customHeight="1" spans="1:17">
      <c r="A7" s="82">
        <v>3</v>
      </c>
      <c r="B7" s="82" t="s">
        <v>72</v>
      </c>
      <c r="C7" s="82" t="s">
        <v>73</v>
      </c>
      <c r="D7" s="82" t="s">
        <v>74</v>
      </c>
      <c r="E7" s="83">
        <v>4999</v>
      </c>
      <c r="F7" s="58">
        <v>799.84</v>
      </c>
      <c r="G7" s="58">
        <v>399.92</v>
      </c>
      <c r="H7" s="58">
        <v>20</v>
      </c>
      <c r="I7" s="58">
        <v>25</v>
      </c>
      <c r="J7" s="58">
        <v>25</v>
      </c>
      <c r="K7" s="58">
        <v>409.92</v>
      </c>
      <c r="L7" s="58">
        <v>99.98</v>
      </c>
      <c r="M7" s="58">
        <v>5</v>
      </c>
      <c r="N7" s="58">
        <v>25</v>
      </c>
      <c r="O7" s="58">
        <f>F7+H7+I7+K7+M7</f>
        <v>1259.76</v>
      </c>
      <c r="P7" s="58">
        <f>G7+J7+L7+N7</f>
        <v>549.9</v>
      </c>
      <c r="Q7" s="58">
        <f>O7+P7</f>
        <v>1809.66</v>
      </c>
    </row>
    <row r="8" s="55" customFormat="1" ht="32" customHeight="1" spans="1:17">
      <c r="A8" s="82">
        <v>4</v>
      </c>
      <c r="B8" s="82" t="s">
        <v>75</v>
      </c>
      <c r="C8" s="82" t="s">
        <v>76</v>
      </c>
      <c r="D8" s="82" t="s">
        <v>74</v>
      </c>
      <c r="E8" s="83">
        <v>4999</v>
      </c>
      <c r="F8" s="58">
        <v>799.84</v>
      </c>
      <c r="G8" s="58">
        <v>399.92</v>
      </c>
      <c r="H8" s="58">
        <v>20</v>
      </c>
      <c r="I8" s="58">
        <v>25</v>
      </c>
      <c r="J8" s="58">
        <v>25</v>
      </c>
      <c r="K8" s="58">
        <v>409.92</v>
      </c>
      <c r="L8" s="58">
        <v>99.98</v>
      </c>
      <c r="M8" s="58">
        <v>5</v>
      </c>
      <c r="N8" s="58">
        <v>25</v>
      </c>
      <c r="O8" s="58">
        <f>F8+H8+I8+K8+M8</f>
        <v>1259.76</v>
      </c>
      <c r="P8" s="58">
        <f>G8+J8+L8+N8</f>
        <v>549.9</v>
      </c>
      <c r="Q8" s="58">
        <f>O8+P8</f>
        <v>1809.66</v>
      </c>
    </row>
    <row r="9" s="55" customFormat="1" ht="32" customHeight="1" spans="1:17">
      <c r="A9" s="84" t="s">
        <v>18</v>
      </c>
      <c r="B9" s="85"/>
      <c r="C9" s="85"/>
      <c r="D9" s="85"/>
      <c r="E9" s="85"/>
      <c r="F9" s="58">
        <f>SUM(F5:F8)</f>
        <v>3199.36</v>
      </c>
      <c r="G9" s="58">
        <f t="shared" ref="G9:Q9" si="0">SUM(G5:G8)</f>
        <v>1599.68</v>
      </c>
      <c r="H9" s="58">
        <f t="shared" si="0"/>
        <v>80</v>
      </c>
      <c r="I9" s="58">
        <f t="shared" si="0"/>
        <v>100</v>
      </c>
      <c r="J9" s="58">
        <f t="shared" si="0"/>
        <v>100</v>
      </c>
      <c r="K9" s="58">
        <f t="shared" si="0"/>
        <v>1639.68</v>
      </c>
      <c r="L9" s="58">
        <f t="shared" si="0"/>
        <v>399.92</v>
      </c>
      <c r="M9" s="58">
        <f t="shared" si="0"/>
        <v>20</v>
      </c>
      <c r="N9" s="58">
        <f t="shared" si="0"/>
        <v>100</v>
      </c>
      <c r="O9" s="58">
        <f t="shared" si="0"/>
        <v>5039.04</v>
      </c>
      <c r="P9" s="58">
        <f t="shared" si="0"/>
        <v>2199.6</v>
      </c>
      <c r="Q9" s="58">
        <f t="shared" si="0"/>
        <v>7238.64</v>
      </c>
    </row>
  </sheetData>
  <mergeCells count="13">
    <mergeCell ref="A1:P1"/>
    <mergeCell ref="A2:P2"/>
    <mergeCell ref="F3:G3"/>
    <mergeCell ref="I3:J3"/>
    <mergeCell ref="K3:L3"/>
    <mergeCell ref="O3:P3"/>
    <mergeCell ref="A9:E9"/>
    <mergeCell ref="A3:A4"/>
    <mergeCell ref="B3:B4"/>
    <mergeCell ref="C3:C4"/>
    <mergeCell ref="D3:D4"/>
    <mergeCell ref="E3:E4"/>
    <mergeCell ref="Q3:Q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zoomScale="85" zoomScaleNormal="85" workbookViewId="0">
      <selection activeCell="C9" sqref="C9"/>
    </sheetView>
  </sheetViews>
  <sheetFormatPr defaultColWidth="8.8" defaultRowHeight="14.25"/>
  <cols>
    <col min="1" max="2" width="8.8" style="5"/>
    <col min="3" max="3" width="22.8" style="5" customWidth="1"/>
    <col min="4" max="4" width="18.2333333333333" style="5" customWidth="1"/>
    <col min="5" max="7" width="9.5" style="6"/>
    <col min="8" max="10" width="8.8" style="6"/>
    <col min="11" max="11" width="9.5" style="6"/>
    <col min="12" max="12" width="8.8" style="6"/>
    <col min="13" max="14" width="13.9583333333333" style="6" customWidth="1"/>
    <col min="15" max="16" width="9.5" style="6"/>
    <col min="17" max="17" width="10.375" style="6"/>
  </cols>
  <sheetData>
    <row r="1" s="1" customFormat="1" ht="25.5" spans="1:17">
      <c r="A1" s="10" t="s">
        <v>77</v>
      </c>
      <c r="B1" s="10"/>
      <c r="C1" s="10"/>
      <c r="D1" s="10"/>
      <c r="E1" s="11"/>
      <c r="F1" s="10"/>
      <c r="G1" s="12"/>
      <c r="H1" s="10"/>
      <c r="I1" s="10"/>
      <c r="J1" s="10"/>
      <c r="K1" s="10"/>
      <c r="L1" s="12"/>
      <c r="M1" s="10"/>
      <c r="N1" s="12"/>
      <c r="O1" s="10"/>
      <c r="P1" s="10"/>
      <c r="Q1" s="47"/>
    </row>
    <row r="2" s="1" customFormat="1" ht="19" customHeight="1" spans="1:17">
      <c r="A2" s="75" t="s">
        <v>42</v>
      </c>
      <c r="B2" s="15"/>
      <c r="C2" s="15"/>
      <c r="D2" s="15"/>
      <c r="E2" s="16"/>
      <c r="F2" s="15"/>
      <c r="G2" s="17"/>
      <c r="H2" s="15"/>
      <c r="I2" s="15"/>
      <c r="J2" s="15"/>
      <c r="K2" s="15"/>
      <c r="L2" s="17"/>
      <c r="M2" s="15"/>
      <c r="N2" s="17"/>
      <c r="O2" s="15"/>
      <c r="P2" s="15"/>
      <c r="Q2" s="47"/>
    </row>
    <row r="3" s="1" customFormat="1" ht="43" customHeight="1" spans="1:17">
      <c r="A3" s="22" t="s">
        <v>43</v>
      </c>
      <c r="B3" s="20" t="s">
        <v>44</v>
      </c>
      <c r="C3" s="20" t="s">
        <v>45</v>
      </c>
      <c r="D3" s="19" t="s">
        <v>46</v>
      </c>
      <c r="E3" s="19" t="s">
        <v>78</v>
      </c>
      <c r="F3" s="22" t="s">
        <v>51</v>
      </c>
      <c r="G3" s="23"/>
      <c r="H3" s="22" t="s">
        <v>52</v>
      </c>
      <c r="I3" s="22" t="s">
        <v>53</v>
      </c>
      <c r="J3" s="22"/>
      <c r="K3" s="23" t="s">
        <v>54</v>
      </c>
      <c r="L3" s="23"/>
      <c r="M3" s="23" t="s">
        <v>8</v>
      </c>
      <c r="N3" s="23" t="s">
        <v>71</v>
      </c>
      <c r="O3" s="22" t="s">
        <v>18</v>
      </c>
      <c r="P3" s="22"/>
      <c r="Q3" s="23" t="s">
        <v>56</v>
      </c>
    </row>
    <row r="4" s="1" customFormat="1" ht="34" customHeight="1" spans="1:17">
      <c r="A4" s="45"/>
      <c r="B4" s="26"/>
      <c r="C4" s="26"/>
      <c r="D4" s="25"/>
      <c r="E4" s="25"/>
      <c r="F4" s="28" t="s">
        <v>57</v>
      </c>
      <c r="G4" s="29" t="s">
        <v>58</v>
      </c>
      <c r="H4" s="28" t="s">
        <v>59</v>
      </c>
      <c r="I4" s="28" t="s">
        <v>60</v>
      </c>
      <c r="J4" s="29" t="s">
        <v>61</v>
      </c>
      <c r="K4" s="28" t="s">
        <v>62</v>
      </c>
      <c r="L4" s="29" t="s">
        <v>63</v>
      </c>
      <c r="M4" s="28" t="s">
        <v>64</v>
      </c>
      <c r="N4" s="29" t="s">
        <v>61</v>
      </c>
      <c r="O4" s="45" t="s">
        <v>65</v>
      </c>
      <c r="P4" s="45" t="s">
        <v>66</v>
      </c>
      <c r="Q4" s="23"/>
    </row>
    <row r="5" s="55" customFormat="1" ht="32" customHeight="1" spans="1:17">
      <c r="A5" s="58">
        <v>1</v>
      </c>
      <c r="B5" s="58" t="s">
        <v>14</v>
      </c>
      <c r="C5" s="58" t="s">
        <v>67</v>
      </c>
      <c r="D5" s="58" t="s">
        <v>15</v>
      </c>
      <c r="E5" s="58" t="s">
        <v>79</v>
      </c>
      <c r="F5" s="58">
        <v>799.84</v>
      </c>
      <c r="G5" s="74">
        <v>399.92</v>
      </c>
      <c r="H5" s="74">
        <v>20</v>
      </c>
      <c r="I5" s="74">
        <v>25</v>
      </c>
      <c r="J5" s="74">
        <v>25</v>
      </c>
      <c r="K5" s="74">
        <v>409.92</v>
      </c>
      <c r="L5" s="74">
        <v>99.98</v>
      </c>
      <c r="M5" s="74">
        <v>5</v>
      </c>
      <c r="N5" s="74">
        <v>25</v>
      </c>
      <c r="O5" s="58">
        <f>F5+H5+I5+K5+M5</f>
        <v>1259.76</v>
      </c>
      <c r="P5" s="58">
        <f>G5+J5+L5+N5</f>
        <v>549.9</v>
      </c>
      <c r="Q5" s="58">
        <f>O5+P5</f>
        <v>1809.66</v>
      </c>
    </row>
    <row r="6" s="55" customFormat="1" ht="32" customHeight="1" spans="1:17">
      <c r="A6" s="58">
        <v>2</v>
      </c>
      <c r="B6" s="58" t="s">
        <v>23</v>
      </c>
      <c r="C6" s="58" t="s">
        <v>68</v>
      </c>
      <c r="D6" s="58" t="s">
        <v>24</v>
      </c>
      <c r="E6" s="58" t="s">
        <v>79</v>
      </c>
      <c r="F6" s="58">
        <v>799.84</v>
      </c>
      <c r="G6" s="74">
        <v>399.92</v>
      </c>
      <c r="H6" s="74">
        <v>20</v>
      </c>
      <c r="I6" s="74">
        <v>25</v>
      </c>
      <c r="J6" s="74">
        <v>25</v>
      </c>
      <c r="K6" s="74">
        <v>409.92</v>
      </c>
      <c r="L6" s="74">
        <v>99.98</v>
      </c>
      <c r="M6" s="74">
        <v>5</v>
      </c>
      <c r="N6" s="74">
        <v>25</v>
      </c>
      <c r="O6" s="58">
        <f>F6+H6+I6+K6+M6</f>
        <v>1259.76</v>
      </c>
      <c r="P6" s="58">
        <f>G6+J6+L6+N6</f>
        <v>549.9</v>
      </c>
      <c r="Q6" s="58">
        <f>O6+P6</f>
        <v>1809.66</v>
      </c>
    </row>
    <row r="7" s="55" customFormat="1" ht="32" customHeight="1" spans="1:17">
      <c r="A7" s="58">
        <v>3</v>
      </c>
      <c r="B7" s="58" t="s">
        <v>72</v>
      </c>
      <c r="C7" s="58" t="s">
        <v>73</v>
      </c>
      <c r="D7" s="58" t="s">
        <v>74</v>
      </c>
      <c r="E7" s="58" t="s">
        <v>79</v>
      </c>
      <c r="F7" s="58">
        <v>799.84</v>
      </c>
      <c r="G7" s="74">
        <v>399.92</v>
      </c>
      <c r="H7" s="74">
        <v>20</v>
      </c>
      <c r="I7" s="74">
        <v>25</v>
      </c>
      <c r="J7" s="74">
        <v>25</v>
      </c>
      <c r="K7" s="74">
        <v>409.92</v>
      </c>
      <c r="L7" s="74">
        <v>99.98</v>
      </c>
      <c r="M7" s="74">
        <v>5</v>
      </c>
      <c r="N7" s="74">
        <v>25</v>
      </c>
      <c r="O7" s="58">
        <f>F7+H7+I7+K7+M7</f>
        <v>1259.76</v>
      </c>
      <c r="P7" s="58">
        <f>G7+J7+L7+N7</f>
        <v>549.9</v>
      </c>
      <c r="Q7" s="58">
        <f>O7+P7</f>
        <v>1809.66</v>
      </c>
    </row>
    <row r="8" s="55" customFormat="1" ht="32" customHeight="1" spans="1:17">
      <c r="A8" s="58">
        <v>4</v>
      </c>
      <c r="B8" s="58" t="s">
        <v>75</v>
      </c>
      <c r="C8" s="58" t="s">
        <v>76</v>
      </c>
      <c r="D8" s="58" t="s">
        <v>74</v>
      </c>
      <c r="E8" s="58" t="s">
        <v>79</v>
      </c>
      <c r="F8" s="58">
        <v>799.84</v>
      </c>
      <c r="G8" s="74">
        <v>399.92</v>
      </c>
      <c r="H8" s="74">
        <v>20</v>
      </c>
      <c r="I8" s="74">
        <v>25</v>
      </c>
      <c r="J8" s="74">
        <v>25</v>
      </c>
      <c r="K8" s="74">
        <v>409.92</v>
      </c>
      <c r="L8" s="74">
        <v>99.98</v>
      </c>
      <c r="M8" s="74">
        <v>5</v>
      </c>
      <c r="N8" s="74">
        <v>25</v>
      </c>
      <c r="O8" s="58">
        <f>F8+H8+I8+K8+M8</f>
        <v>1259.76</v>
      </c>
      <c r="P8" s="58">
        <f>G8+J8+L8+N8</f>
        <v>549.9</v>
      </c>
      <c r="Q8" s="58">
        <f>O8+P8</f>
        <v>1809.66</v>
      </c>
    </row>
    <row r="9" s="55" customFormat="1" ht="32" customHeight="1" spans="1:17">
      <c r="A9" s="58">
        <v>5</v>
      </c>
      <c r="B9" s="58" t="s">
        <v>80</v>
      </c>
      <c r="C9" s="58" t="s">
        <v>81</v>
      </c>
      <c r="D9" s="58" t="s">
        <v>82</v>
      </c>
      <c r="E9" s="58" t="s">
        <v>79</v>
      </c>
      <c r="F9" s="58">
        <v>799.84</v>
      </c>
      <c r="G9" s="74">
        <v>399.92</v>
      </c>
      <c r="H9" s="74">
        <v>20</v>
      </c>
      <c r="I9" s="74">
        <v>25</v>
      </c>
      <c r="J9" s="74">
        <v>25</v>
      </c>
      <c r="K9" s="74">
        <v>409.92</v>
      </c>
      <c r="L9" s="74">
        <v>99.98</v>
      </c>
      <c r="M9" s="74">
        <v>5</v>
      </c>
      <c r="N9" s="74">
        <v>25</v>
      </c>
      <c r="O9" s="58">
        <f>F9+H9+I9+K9+M9</f>
        <v>1259.76</v>
      </c>
      <c r="P9" s="58">
        <f>G9+J9+L9+N9</f>
        <v>549.9</v>
      </c>
      <c r="Q9" s="58">
        <f>O9+P9</f>
        <v>1809.66</v>
      </c>
    </row>
    <row r="10" s="72" customFormat="1" ht="32" customHeight="1" spans="1:17">
      <c r="A10" s="67" t="s">
        <v>18</v>
      </c>
      <c r="B10" s="68"/>
      <c r="C10" s="68"/>
      <c r="D10" s="68"/>
      <c r="E10" s="68"/>
      <c r="F10" s="56">
        <f>SUM(F5:F9)</f>
        <v>3999.2</v>
      </c>
      <c r="G10" s="56">
        <f t="shared" ref="G10:Q10" si="0">SUM(G5:G9)</f>
        <v>1999.6</v>
      </c>
      <c r="H10" s="56">
        <f t="shared" si="0"/>
        <v>100</v>
      </c>
      <c r="I10" s="56">
        <f t="shared" si="0"/>
        <v>125</v>
      </c>
      <c r="J10" s="56">
        <f t="shared" si="0"/>
        <v>125</v>
      </c>
      <c r="K10" s="56">
        <f t="shared" si="0"/>
        <v>2049.6</v>
      </c>
      <c r="L10" s="56">
        <f t="shared" si="0"/>
        <v>499.9</v>
      </c>
      <c r="M10" s="56">
        <f t="shared" si="0"/>
        <v>25</v>
      </c>
      <c r="N10" s="56">
        <f t="shared" si="0"/>
        <v>125</v>
      </c>
      <c r="O10" s="56">
        <f t="shared" si="0"/>
        <v>6298.8</v>
      </c>
      <c r="P10" s="56">
        <f t="shared" si="0"/>
        <v>2749.5</v>
      </c>
      <c r="Q10" s="56">
        <f t="shared" si="0"/>
        <v>9048.3</v>
      </c>
    </row>
  </sheetData>
  <mergeCells count="13">
    <mergeCell ref="A1:P1"/>
    <mergeCell ref="A2:P2"/>
    <mergeCell ref="F3:G3"/>
    <mergeCell ref="I3:J3"/>
    <mergeCell ref="K3:L3"/>
    <mergeCell ref="O3:P3"/>
    <mergeCell ref="A10:E10"/>
    <mergeCell ref="A3:A4"/>
    <mergeCell ref="B3:B4"/>
    <mergeCell ref="C3:C4"/>
    <mergeCell ref="D3:D4"/>
    <mergeCell ref="E3:E4"/>
    <mergeCell ref="Q3:Q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zoomScale="85" zoomScaleNormal="85" workbookViewId="0">
      <selection activeCell="M19" sqref="M19"/>
    </sheetView>
  </sheetViews>
  <sheetFormatPr defaultColWidth="8.8" defaultRowHeight="14.25"/>
  <cols>
    <col min="1" max="1" width="8.8" style="3"/>
    <col min="2" max="2" width="8.8" style="5"/>
    <col min="3" max="3" width="22.8" style="5" customWidth="1"/>
    <col min="4" max="4" width="18.2333333333333" style="5" customWidth="1"/>
    <col min="5" max="7" width="9.5" style="6"/>
    <col min="8" max="10" width="8.8" style="6"/>
    <col min="11" max="11" width="9.5" style="6"/>
    <col min="12" max="12" width="8.8" style="6"/>
    <col min="13" max="14" width="13.9583333333333" style="6" customWidth="1"/>
    <col min="15" max="16" width="9.5" style="6"/>
    <col min="17" max="17" width="10.375" style="6"/>
  </cols>
  <sheetData>
    <row r="1" s="1" customFormat="1" ht="25.5" spans="1:17">
      <c r="A1" s="8" t="s">
        <v>83</v>
      </c>
      <c r="B1" s="10"/>
      <c r="C1" s="10"/>
      <c r="D1" s="10"/>
      <c r="E1" s="11"/>
      <c r="F1" s="10"/>
      <c r="G1" s="12"/>
      <c r="H1" s="10"/>
      <c r="I1" s="10"/>
      <c r="J1" s="10"/>
      <c r="K1" s="10"/>
      <c r="L1" s="12"/>
      <c r="M1" s="10"/>
      <c r="N1" s="12"/>
      <c r="O1" s="10"/>
      <c r="P1" s="10"/>
      <c r="Q1" s="47"/>
    </row>
    <row r="2" s="1" customFormat="1" ht="19" customHeight="1" spans="1:17">
      <c r="A2" s="13" t="s">
        <v>42</v>
      </c>
      <c r="B2" s="15"/>
      <c r="C2" s="15"/>
      <c r="D2" s="15"/>
      <c r="E2" s="16"/>
      <c r="F2" s="15"/>
      <c r="G2" s="17"/>
      <c r="H2" s="15"/>
      <c r="I2" s="15"/>
      <c r="J2" s="15"/>
      <c r="K2" s="15"/>
      <c r="L2" s="17"/>
      <c r="M2" s="15"/>
      <c r="N2" s="17"/>
      <c r="O2" s="15"/>
      <c r="P2" s="15"/>
      <c r="Q2" s="47"/>
    </row>
    <row r="3" s="1" customFormat="1" ht="43" customHeight="1" spans="1:17">
      <c r="A3" s="18" t="s">
        <v>43</v>
      </c>
      <c r="B3" s="20" t="s">
        <v>44</v>
      </c>
      <c r="C3" s="20" t="s">
        <v>45</v>
      </c>
      <c r="D3" s="19" t="s">
        <v>46</v>
      </c>
      <c r="E3" s="19" t="s">
        <v>78</v>
      </c>
      <c r="F3" s="22" t="s">
        <v>51</v>
      </c>
      <c r="G3" s="23"/>
      <c r="H3" s="22" t="s">
        <v>52</v>
      </c>
      <c r="I3" s="22" t="s">
        <v>53</v>
      </c>
      <c r="J3" s="22"/>
      <c r="K3" s="23" t="s">
        <v>54</v>
      </c>
      <c r="L3" s="23"/>
      <c r="M3" s="23" t="s">
        <v>8</v>
      </c>
      <c r="N3" s="23" t="s">
        <v>71</v>
      </c>
      <c r="O3" s="22" t="s">
        <v>18</v>
      </c>
      <c r="P3" s="22"/>
      <c r="Q3" s="23" t="s">
        <v>56</v>
      </c>
    </row>
    <row r="4" s="1" customFormat="1" ht="34" customHeight="1" spans="1:17">
      <c r="A4" s="24"/>
      <c r="B4" s="26"/>
      <c r="C4" s="26"/>
      <c r="D4" s="25"/>
      <c r="E4" s="25"/>
      <c r="F4" s="28" t="s">
        <v>57</v>
      </c>
      <c r="G4" s="29" t="s">
        <v>58</v>
      </c>
      <c r="H4" s="28" t="s">
        <v>59</v>
      </c>
      <c r="I4" s="28" t="s">
        <v>60</v>
      </c>
      <c r="J4" s="29" t="s">
        <v>61</v>
      </c>
      <c r="K4" s="28" t="s">
        <v>62</v>
      </c>
      <c r="L4" s="29" t="s">
        <v>63</v>
      </c>
      <c r="M4" s="28" t="s">
        <v>64</v>
      </c>
      <c r="N4" s="29" t="s">
        <v>61</v>
      </c>
      <c r="O4" s="45" t="s">
        <v>65</v>
      </c>
      <c r="P4" s="45" t="s">
        <v>66</v>
      </c>
      <c r="Q4" s="23"/>
    </row>
    <row r="5" s="55" customFormat="1" ht="32" customHeight="1" spans="1:17">
      <c r="A5" s="56">
        <v>1</v>
      </c>
      <c r="B5" s="58" t="s">
        <v>14</v>
      </c>
      <c r="C5" s="58" t="s">
        <v>67</v>
      </c>
      <c r="D5" s="58" t="s">
        <v>15</v>
      </c>
      <c r="E5" s="58" t="s">
        <v>79</v>
      </c>
      <c r="F5" s="58">
        <v>799.84</v>
      </c>
      <c r="G5" s="74">
        <v>399.92</v>
      </c>
      <c r="H5" s="74">
        <v>20</v>
      </c>
      <c r="I5" s="74">
        <v>25</v>
      </c>
      <c r="J5" s="74">
        <v>25</v>
      </c>
      <c r="K5" s="74">
        <v>409.92</v>
      </c>
      <c r="L5" s="74">
        <v>99.98</v>
      </c>
      <c r="M5" s="74">
        <v>5</v>
      </c>
      <c r="N5" s="74">
        <v>25</v>
      </c>
      <c r="O5" s="58">
        <f t="shared" ref="O5:O9" si="0">F5+H5+I5+K5+M5</f>
        <v>1259.76</v>
      </c>
      <c r="P5" s="58">
        <f t="shared" ref="P5:P9" si="1">G5+J5+L5+N5</f>
        <v>549.9</v>
      </c>
      <c r="Q5" s="58">
        <f t="shared" ref="Q5:Q9" si="2">O5+P5</f>
        <v>1809.66</v>
      </c>
    </row>
    <row r="6" s="55" customFormat="1" ht="32" customHeight="1" spans="1:17">
      <c r="A6" s="56">
        <v>2</v>
      </c>
      <c r="B6" s="58" t="s">
        <v>23</v>
      </c>
      <c r="C6" s="58" t="s">
        <v>68</v>
      </c>
      <c r="D6" s="58" t="s">
        <v>24</v>
      </c>
      <c r="E6" s="58" t="s">
        <v>79</v>
      </c>
      <c r="F6" s="58">
        <v>799.84</v>
      </c>
      <c r="G6" s="74">
        <v>399.92</v>
      </c>
      <c r="H6" s="74">
        <v>20</v>
      </c>
      <c r="I6" s="74">
        <v>25</v>
      </c>
      <c r="J6" s="74">
        <v>25</v>
      </c>
      <c r="K6" s="74">
        <v>409.92</v>
      </c>
      <c r="L6" s="74">
        <v>99.98</v>
      </c>
      <c r="M6" s="74">
        <v>5</v>
      </c>
      <c r="N6" s="74">
        <v>25</v>
      </c>
      <c r="O6" s="58">
        <f t="shared" si="0"/>
        <v>1259.76</v>
      </c>
      <c r="P6" s="58">
        <f t="shared" si="1"/>
        <v>549.9</v>
      </c>
      <c r="Q6" s="58">
        <f t="shared" si="2"/>
        <v>1809.66</v>
      </c>
    </row>
    <row r="7" s="55" customFormat="1" ht="32" customHeight="1" spans="1:17">
      <c r="A7" s="56">
        <v>3</v>
      </c>
      <c r="B7" s="58" t="s">
        <v>72</v>
      </c>
      <c r="C7" s="58" t="s">
        <v>73</v>
      </c>
      <c r="D7" s="58" t="s">
        <v>74</v>
      </c>
      <c r="E7" s="58" t="s">
        <v>79</v>
      </c>
      <c r="F7" s="58">
        <v>799.84</v>
      </c>
      <c r="G7" s="74">
        <v>399.92</v>
      </c>
      <c r="H7" s="74">
        <v>20</v>
      </c>
      <c r="I7" s="74">
        <v>25</v>
      </c>
      <c r="J7" s="74">
        <v>25</v>
      </c>
      <c r="K7" s="74">
        <v>409.92</v>
      </c>
      <c r="L7" s="74">
        <v>99.98</v>
      </c>
      <c r="M7" s="74">
        <v>5</v>
      </c>
      <c r="N7" s="74">
        <v>25</v>
      </c>
      <c r="O7" s="58">
        <f t="shared" si="0"/>
        <v>1259.76</v>
      </c>
      <c r="P7" s="58">
        <f t="shared" si="1"/>
        <v>549.9</v>
      </c>
      <c r="Q7" s="58">
        <f t="shared" si="2"/>
        <v>1809.66</v>
      </c>
    </row>
    <row r="8" s="55" customFormat="1" ht="32" customHeight="1" spans="1:17">
      <c r="A8" s="56">
        <v>4</v>
      </c>
      <c r="B8" s="58" t="s">
        <v>75</v>
      </c>
      <c r="C8" s="58" t="s">
        <v>76</v>
      </c>
      <c r="D8" s="58" t="s">
        <v>74</v>
      </c>
      <c r="E8" s="58" t="s">
        <v>79</v>
      </c>
      <c r="F8" s="58">
        <v>799.84</v>
      </c>
      <c r="G8" s="74">
        <v>399.92</v>
      </c>
      <c r="H8" s="74">
        <v>20</v>
      </c>
      <c r="I8" s="74">
        <v>25</v>
      </c>
      <c r="J8" s="74">
        <v>25</v>
      </c>
      <c r="K8" s="74">
        <v>409.92</v>
      </c>
      <c r="L8" s="74">
        <v>99.98</v>
      </c>
      <c r="M8" s="74">
        <v>5</v>
      </c>
      <c r="N8" s="74">
        <v>25</v>
      </c>
      <c r="O8" s="58">
        <f t="shared" si="0"/>
        <v>1259.76</v>
      </c>
      <c r="P8" s="58">
        <f t="shared" si="1"/>
        <v>549.9</v>
      </c>
      <c r="Q8" s="58">
        <f t="shared" si="2"/>
        <v>1809.66</v>
      </c>
    </row>
    <row r="9" s="55" customFormat="1" ht="32" customHeight="1" spans="1:17">
      <c r="A9" s="56">
        <v>5</v>
      </c>
      <c r="B9" s="58" t="s">
        <v>80</v>
      </c>
      <c r="C9" s="58" t="s">
        <v>81</v>
      </c>
      <c r="D9" s="58" t="s">
        <v>82</v>
      </c>
      <c r="E9" s="58" t="s">
        <v>79</v>
      </c>
      <c r="F9" s="58">
        <v>799.84</v>
      </c>
      <c r="G9" s="74">
        <v>399.92</v>
      </c>
      <c r="H9" s="74">
        <v>20</v>
      </c>
      <c r="I9" s="74">
        <v>25</v>
      </c>
      <c r="J9" s="74">
        <v>25</v>
      </c>
      <c r="K9" s="74">
        <v>409.92</v>
      </c>
      <c r="L9" s="74">
        <v>99.98</v>
      </c>
      <c r="M9" s="74">
        <v>5</v>
      </c>
      <c r="N9" s="74">
        <v>25</v>
      </c>
      <c r="O9" s="58">
        <f t="shared" si="0"/>
        <v>1259.76</v>
      </c>
      <c r="P9" s="58">
        <f t="shared" si="1"/>
        <v>549.9</v>
      </c>
      <c r="Q9" s="58">
        <f t="shared" si="2"/>
        <v>1809.66</v>
      </c>
    </row>
    <row r="10" s="55" customFormat="1" ht="32" customHeight="1" spans="1:17">
      <c r="A10" s="56">
        <v>6</v>
      </c>
      <c r="B10" s="58" t="s">
        <v>84</v>
      </c>
      <c r="C10" s="245" t="s">
        <v>85</v>
      </c>
      <c r="D10" s="58" t="s">
        <v>74</v>
      </c>
      <c r="E10" s="58" t="s">
        <v>79</v>
      </c>
      <c r="F10" s="58">
        <v>799.84</v>
      </c>
      <c r="G10" s="74">
        <v>399.92</v>
      </c>
      <c r="H10" s="74">
        <v>20</v>
      </c>
      <c r="I10" s="74">
        <v>25</v>
      </c>
      <c r="J10" s="74">
        <v>25</v>
      </c>
      <c r="K10" s="74">
        <v>409.92</v>
      </c>
      <c r="L10" s="74">
        <v>99.98</v>
      </c>
      <c r="M10" s="74">
        <v>5</v>
      </c>
      <c r="N10" s="74">
        <v>25</v>
      </c>
      <c r="O10" s="58">
        <v>1259.76</v>
      </c>
      <c r="P10" s="58">
        <v>549.9</v>
      </c>
      <c r="Q10" s="58">
        <v>1809.66</v>
      </c>
    </row>
    <row r="11" s="72" customFormat="1" ht="32" customHeight="1" spans="1:17">
      <c r="A11" s="67" t="s">
        <v>18</v>
      </c>
      <c r="B11" s="68"/>
      <c r="C11" s="68"/>
      <c r="D11" s="68"/>
      <c r="E11" s="68"/>
      <c r="F11" s="56">
        <f>SUM(F5:F10)</f>
        <v>4799.04</v>
      </c>
      <c r="G11" s="56">
        <f t="shared" ref="G11:Q11" si="3">SUM(G5:G10)</f>
        <v>2399.52</v>
      </c>
      <c r="H11" s="56">
        <f t="shared" si="3"/>
        <v>120</v>
      </c>
      <c r="I11" s="56">
        <f t="shared" si="3"/>
        <v>150</v>
      </c>
      <c r="J11" s="56">
        <f t="shared" si="3"/>
        <v>150</v>
      </c>
      <c r="K11" s="56">
        <f t="shared" si="3"/>
        <v>2459.52</v>
      </c>
      <c r="L11" s="56">
        <f t="shared" si="3"/>
        <v>599.88</v>
      </c>
      <c r="M11" s="56">
        <f t="shared" si="3"/>
        <v>30</v>
      </c>
      <c r="N11" s="56">
        <f t="shared" si="3"/>
        <v>150</v>
      </c>
      <c r="O11" s="56">
        <f t="shared" si="3"/>
        <v>7558.56</v>
      </c>
      <c r="P11" s="56">
        <f t="shared" si="3"/>
        <v>3299.4</v>
      </c>
      <c r="Q11" s="56">
        <f t="shared" si="3"/>
        <v>10857.96</v>
      </c>
    </row>
  </sheetData>
  <mergeCells count="13">
    <mergeCell ref="A1:P1"/>
    <mergeCell ref="A2:P2"/>
    <mergeCell ref="F3:G3"/>
    <mergeCell ref="I3:J3"/>
    <mergeCell ref="K3:L3"/>
    <mergeCell ref="O3:P3"/>
    <mergeCell ref="A11:E11"/>
    <mergeCell ref="A3:A4"/>
    <mergeCell ref="B3:B4"/>
    <mergeCell ref="C3:C4"/>
    <mergeCell ref="D3:D4"/>
    <mergeCell ref="E3:E4"/>
    <mergeCell ref="Q3:Q4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zoomScale="85" zoomScaleNormal="85" workbookViewId="0">
      <selection activeCell="J21" sqref="J21"/>
    </sheetView>
  </sheetViews>
  <sheetFormatPr defaultColWidth="8.8" defaultRowHeight="14.25"/>
  <cols>
    <col min="1" max="1" width="8.8" style="3"/>
    <col min="2" max="2" width="8.8" style="5"/>
    <col min="3" max="3" width="22.8" style="5" customWidth="1"/>
    <col min="4" max="4" width="18.2333333333333" style="5" customWidth="1"/>
    <col min="5" max="5" width="9.5" style="6"/>
    <col min="6" max="6" width="11.025" style="6" customWidth="1"/>
    <col min="7" max="8" width="9.5" style="6"/>
    <col min="9" max="11" width="9.375" style="6"/>
    <col min="12" max="12" width="9.5" style="6"/>
    <col min="13" max="13" width="9.375" style="6"/>
    <col min="14" max="15" width="13.9583333333333" style="6" customWidth="1"/>
    <col min="16" max="17" width="9.5" style="6"/>
    <col min="18" max="18" width="10.375" style="6"/>
    <col min="19" max="20" width="12.35" style="6" customWidth="1"/>
    <col min="21" max="21" width="11.025" style="6" customWidth="1"/>
  </cols>
  <sheetData>
    <row r="1" s="1" customFormat="1" ht="25.5" spans="1:21">
      <c r="A1" s="8" t="s">
        <v>86</v>
      </c>
      <c r="B1" s="10"/>
      <c r="C1" s="10"/>
      <c r="D1" s="10"/>
      <c r="E1" s="11"/>
      <c r="F1" s="11"/>
      <c r="G1" s="10"/>
      <c r="H1" s="12"/>
      <c r="I1" s="10"/>
      <c r="J1" s="10"/>
      <c r="K1" s="10"/>
      <c r="L1" s="10"/>
      <c r="M1" s="12"/>
      <c r="N1" s="10"/>
      <c r="O1" s="12"/>
      <c r="P1" s="10"/>
      <c r="Q1" s="10"/>
      <c r="R1" s="47"/>
      <c r="S1" s="48"/>
      <c r="T1" s="48"/>
      <c r="U1" s="48"/>
    </row>
    <row r="2" s="1" customFormat="1" ht="19" customHeight="1" spans="1:21">
      <c r="A2" s="13" t="s">
        <v>42</v>
      </c>
      <c r="B2" s="15"/>
      <c r="C2" s="15"/>
      <c r="D2" s="15"/>
      <c r="E2" s="16"/>
      <c r="F2" s="16"/>
      <c r="G2" s="15"/>
      <c r="H2" s="17"/>
      <c r="I2" s="15"/>
      <c r="J2" s="15"/>
      <c r="K2" s="15"/>
      <c r="L2" s="15"/>
      <c r="M2" s="17"/>
      <c r="N2" s="15"/>
      <c r="O2" s="17"/>
      <c r="P2" s="15"/>
      <c r="Q2" s="15"/>
      <c r="R2" s="47"/>
      <c r="S2" s="48"/>
      <c r="T2" s="48"/>
      <c r="U2" s="48"/>
    </row>
    <row r="3" s="1" customFormat="1" ht="43" customHeight="1" spans="1:21">
      <c r="A3" s="18" t="s">
        <v>43</v>
      </c>
      <c r="B3" s="20" t="s">
        <v>44</v>
      </c>
      <c r="C3" s="20" t="s">
        <v>45</v>
      </c>
      <c r="D3" s="19" t="s">
        <v>46</v>
      </c>
      <c r="E3" s="19" t="s">
        <v>78</v>
      </c>
      <c r="F3" s="21" t="s">
        <v>87</v>
      </c>
      <c r="G3" s="22" t="s">
        <v>51</v>
      </c>
      <c r="H3" s="23"/>
      <c r="I3" s="22" t="s">
        <v>52</v>
      </c>
      <c r="J3" s="22" t="s">
        <v>53</v>
      </c>
      <c r="K3" s="22"/>
      <c r="L3" s="23" t="s">
        <v>54</v>
      </c>
      <c r="M3" s="23"/>
      <c r="N3" s="23" t="s">
        <v>8</v>
      </c>
      <c r="O3" s="23" t="s">
        <v>71</v>
      </c>
      <c r="P3" s="22" t="s">
        <v>18</v>
      </c>
      <c r="Q3" s="22"/>
      <c r="R3" s="50" t="s">
        <v>56</v>
      </c>
      <c r="S3" s="22" t="s">
        <v>88</v>
      </c>
      <c r="T3" s="23"/>
      <c r="U3" s="50" t="s">
        <v>89</v>
      </c>
    </row>
    <row r="4" s="1" customFormat="1" ht="34" customHeight="1" spans="1:21">
      <c r="A4" s="24"/>
      <c r="B4" s="26"/>
      <c r="C4" s="26"/>
      <c r="D4" s="25"/>
      <c r="E4" s="25"/>
      <c r="F4" s="27"/>
      <c r="G4" s="28" t="s">
        <v>57</v>
      </c>
      <c r="H4" s="29" t="s">
        <v>58</v>
      </c>
      <c r="I4" s="28" t="s">
        <v>59</v>
      </c>
      <c r="J4" s="28" t="s">
        <v>60</v>
      </c>
      <c r="K4" s="29" t="s">
        <v>61</v>
      </c>
      <c r="L4" s="28" t="s">
        <v>90</v>
      </c>
      <c r="M4" s="29" t="s">
        <v>63</v>
      </c>
      <c r="N4" s="28" t="s">
        <v>64</v>
      </c>
      <c r="O4" s="29" t="s">
        <v>61</v>
      </c>
      <c r="P4" s="45" t="s">
        <v>65</v>
      </c>
      <c r="Q4" s="45" t="s">
        <v>66</v>
      </c>
      <c r="R4" s="50"/>
      <c r="S4" s="28" t="s">
        <v>91</v>
      </c>
      <c r="T4" s="29" t="s">
        <v>92</v>
      </c>
      <c r="U4" s="50"/>
    </row>
    <row r="5" s="55" customFormat="1" ht="32" customHeight="1" spans="1:22">
      <c r="A5" s="56">
        <v>1</v>
      </c>
      <c r="B5" s="58" t="s">
        <v>14</v>
      </c>
      <c r="C5" s="58" t="s">
        <v>67</v>
      </c>
      <c r="D5" s="58" t="s">
        <v>15</v>
      </c>
      <c r="E5" s="58" t="str">
        <f>VLOOKUP(C5,[1]Sheet1!$D:$F,3,0)</f>
        <v>4,999.00</v>
      </c>
      <c r="F5" s="58">
        <v>1700</v>
      </c>
      <c r="G5" s="58">
        <v>799.84</v>
      </c>
      <c r="H5" s="59">
        <v>399.92</v>
      </c>
      <c r="I5" s="59">
        <v>20</v>
      </c>
      <c r="J5" s="59">
        <v>25</v>
      </c>
      <c r="K5" s="59">
        <v>25</v>
      </c>
      <c r="L5" s="59">
        <v>484.9</v>
      </c>
      <c r="M5" s="59">
        <v>99.98</v>
      </c>
      <c r="N5" s="59">
        <v>5</v>
      </c>
      <c r="O5" s="59">
        <v>25</v>
      </c>
      <c r="P5" s="58">
        <f>G5+I5+J5+L5+N5</f>
        <v>1334.74</v>
      </c>
      <c r="Q5" s="58">
        <f>H5+K5+M5+O5</f>
        <v>549.9</v>
      </c>
      <c r="R5" s="58">
        <f>P5+Q5</f>
        <v>1884.64</v>
      </c>
      <c r="S5" s="58">
        <v>255</v>
      </c>
      <c r="T5" s="58">
        <v>255</v>
      </c>
      <c r="U5" s="58">
        <v>510</v>
      </c>
      <c r="V5" s="73" t="s">
        <v>93</v>
      </c>
    </row>
    <row r="6" s="55" customFormat="1" ht="32" customHeight="1" spans="1:21">
      <c r="A6" s="56">
        <v>2</v>
      </c>
      <c r="B6" s="58" t="s">
        <v>23</v>
      </c>
      <c r="C6" s="58" t="s">
        <v>68</v>
      </c>
      <c r="D6" s="58" t="s">
        <v>24</v>
      </c>
      <c r="E6" s="58" t="str">
        <f>VLOOKUP(C6,[1]Sheet1!$D:$F,3,0)</f>
        <v>4,999.00</v>
      </c>
      <c r="F6" s="58">
        <v>0</v>
      </c>
      <c r="G6" s="58">
        <v>799.84</v>
      </c>
      <c r="H6" s="59">
        <v>399.92</v>
      </c>
      <c r="I6" s="59">
        <v>20</v>
      </c>
      <c r="J6" s="59">
        <v>25</v>
      </c>
      <c r="K6" s="59">
        <v>25</v>
      </c>
      <c r="L6" s="59">
        <v>484.9</v>
      </c>
      <c r="M6" s="59">
        <v>99.98</v>
      </c>
      <c r="N6" s="59">
        <v>5</v>
      </c>
      <c r="O6" s="59">
        <v>25</v>
      </c>
      <c r="P6" s="58">
        <f t="shared" ref="P6:P11" si="0">G6+I6+J6+L6+N6</f>
        <v>1334.74</v>
      </c>
      <c r="Q6" s="58">
        <f t="shared" ref="Q6:Q11" si="1">H6+K6+M6+O6</f>
        <v>549.9</v>
      </c>
      <c r="R6" s="58">
        <f t="shared" ref="R6:R11" si="2">P6+Q6</f>
        <v>1884.64</v>
      </c>
      <c r="S6" s="58">
        <v>0</v>
      </c>
      <c r="T6" s="58">
        <v>0</v>
      </c>
      <c r="U6" s="58">
        <v>0</v>
      </c>
    </row>
    <row r="7" s="55" customFormat="1" ht="32" customHeight="1" spans="1:21">
      <c r="A7" s="56">
        <v>3</v>
      </c>
      <c r="B7" s="58" t="s">
        <v>75</v>
      </c>
      <c r="C7" s="58" t="s">
        <v>76</v>
      </c>
      <c r="D7" s="58" t="s">
        <v>74</v>
      </c>
      <c r="E7" s="58" t="str">
        <f>VLOOKUP(C7,[1]Sheet1!$D:$F,3,0)</f>
        <v>4,999.00</v>
      </c>
      <c r="F7" s="58">
        <v>0</v>
      </c>
      <c r="G7" s="58">
        <v>799.84</v>
      </c>
      <c r="H7" s="59">
        <v>399.92</v>
      </c>
      <c r="I7" s="59">
        <v>20</v>
      </c>
      <c r="J7" s="59">
        <v>25</v>
      </c>
      <c r="K7" s="59">
        <v>25</v>
      </c>
      <c r="L7" s="59">
        <v>484.9</v>
      </c>
      <c r="M7" s="59">
        <v>99.98</v>
      </c>
      <c r="N7" s="59">
        <v>5</v>
      </c>
      <c r="O7" s="59">
        <v>25</v>
      </c>
      <c r="P7" s="58">
        <f t="shared" si="0"/>
        <v>1334.74</v>
      </c>
      <c r="Q7" s="58">
        <f t="shared" si="1"/>
        <v>549.9</v>
      </c>
      <c r="R7" s="58">
        <f t="shared" si="2"/>
        <v>1884.64</v>
      </c>
      <c r="S7" s="58">
        <v>0</v>
      </c>
      <c r="T7" s="58">
        <v>0</v>
      </c>
      <c r="U7" s="58">
        <v>0</v>
      </c>
    </row>
    <row r="8" s="55" customFormat="1" ht="32" customHeight="1" spans="1:22">
      <c r="A8" s="56">
        <v>4</v>
      </c>
      <c r="B8" s="58" t="s">
        <v>80</v>
      </c>
      <c r="C8" s="58" t="s">
        <v>81</v>
      </c>
      <c r="D8" s="58" t="s">
        <v>82</v>
      </c>
      <c r="E8" s="58" t="str">
        <f>VLOOKUP(C8,[1]Sheet1!$D:$F,3,0)</f>
        <v>4,999.00</v>
      </c>
      <c r="F8" s="58">
        <v>1700</v>
      </c>
      <c r="G8" s="58">
        <v>799.84</v>
      </c>
      <c r="H8" s="59">
        <v>399.92</v>
      </c>
      <c r="I8" s="59">
        <v>20</v>
      </c>
      <c r="J8" s="59">
        <v>25</v>
      </c>
      <c r="K8" s="59">
        <v>25</v>
      </c>
      <c r="L8" s="59">
        <v>484.9</v>
      </c>
      <c r="M8" s="59">
        <v>99.98</v>
      </c>
      <c r="N8" s="59">
        <v>5</v>
      </c>
      <c r="O8" s="59">
        <v>25</v>
      </c>
      <c r="P8" s="58">
        <f t="shared" si="0"/>
        <v>1334.74</v>
      </c>
      <c r="Q8" s="58">
        <f t="shared" si="1"/>
        <v>549.9</v>
      </c>
      <c r="R8" s="58">
        <f t="shared" si="2"/>
        <v>1884.64</v>
      </c>
      <c r="S8" s="58">
        <v>255</v>
      </c>
      <c r="T8" s="58">
        <v>255</v>
      </c>
      <c r="U8" s="58">
        <v>510</v>
      </c>
      <c r="V8" s="73" t="s">
        <v>93</v>
      </c>
    </row>
    <row r="9" s="55" customFormat="1" ht="32" customHeight="1" spans="1:21">
      <c r="A9" s="56">
        <v>5</v>
      </c>
      <c r="B9" s="58" t="s">
        <v>84</v>
      </c>
      <c r="C9" s="245" t="s">
        <v>85</v>
      </c>
      <c r="D9" s="58" t="s">
        <v>74</v>
      </c>
      <c r="E9" s="58" t="str">
        <f>VLOOKUP(C9,[1]Sheet1!$D:$F,3,0)</f>
        <v>4,999.00</v>
      </c>
      <c r="F9" s="58">
        <v>0</v>
      </c>
      <c r="G9" s="58">
        <v>799.84</v>
      </c>
      <c r="H9" s="59">
        <v>399.92</v>
      </c>
      <c r="I9" s="59">
        <v>20</v>
      </c>
      <c r="J9" s="59">
        <v>25</v>
      </c>
      <c r="K9" s="59">
        <v>25</v>
      </c>
      <c r="L9" s="59">
        <v>484.9</v>
      </c>
      <c r="M9" s="59">
        <v>99.98</v>
      </c>
      <c r="N9" s="59">
        <v>5</v>
      </c>
      <c r="O9" s="59">
        <v>25</v>
      </c>
      <c r="P9" s="58">
        <f t="shared" si="0"/>
        <v>1334.74</v>
      </c>
      <c r="Q9" s="58">
        <f t="shared" si="1"/>
        <v>549.9</v>
      </c>
      <c r="R9" s="58">
        <f t="shared" si="2"/>
        <v>1884.64</v>
      </c>
      <c r="S9" s="58">
        <v>0</v>
      </c>
      <c r="T9" s="58">
        <v>0</v>
      </c>
      <c r="U9" s="58">
        <v>0</v>
      </c>
    </row>
    <row r="10" s="55" customFormat="1" ht="32" customHeight="1" spans="1:21">
      <c r="A10" s="56">
        <v>6</v>
      </c>
      <c r="B10" s="58" t="s">
        <v>94</v>
      </c>
      <c r="C10" s="58" t="s">
        <v>95</v>
      </c>
      <c r="D10" s="58" t="s">
        <v>82</v>
      </c>
      <c r="E10" s="58" t="str">
        <f>VLOOKUP(C10,[1]Sheet1!$D:$F,3,0)</f>
        <v>4,999.00</v>
      </c>
      <c r="F10" s="58">
        <v>1700</v>
      </c>
      <c r="G10" s="58">
        <v>799.84</v>
      </c>
      <c r="H10" s="59">
        <v>399.92</v>
      </c>
      <c r="I10" s="59">
        <v>20</v>
      </c>
      <c r="J10" s="59">
        <v>25</v>
      </c>
      <c r="K10" s="59">
        <v>25</v>
      </c>
      <c r="L10" s="59">
        <v>484.9</v>
      </c>
      <c r="M10" s="59">
        <v>99.98</v>
      </c>
      <c r="N10" s="59">
        <v>5</v>
      </c>
      <c r="O10" s="59">
        <v>25</v>
      </c>
      <c r="P10" s="58">
        <f t="shared" si="0"/>
        <v>1334.74</v>
      </c>
      <c r="Q10" s="58">
        <f t="shared" si="1"/>
        <v>549.9</v>
      </c>
      <c r="R10" s="58">
        <f t="shared" si="2"/>
        <v>1884.64</v>
      </c>
      <c r="S10" s="58">
        <v>85</v>
      </c>
      <c r="T10" s="58">
        <v>85</v>
      </c>
      <c r="U10" s="58">
        <v>170</v>
      </c>
    </row>
    <row r="11" s="55" customFormat="1" ht="32" customHeight="1" spans="1:21">
      <c r="A11" s="56">
        <v>7</v>
      </c>
      <c r="B11" s="58" t="s">
        <v>96</v>
      </c>
      <c r="C11" s="58" t="s">
        <v>97</v>
      </c>
      <c r="D11" s="58" t="s">
        <v>74</v>
      </c>
      <c r="E11" s="58" t="str">
        <f>VLOOKUP(C11,[1]Sheet1!$D:$F,3,0)</f>
        <v>4,999.00</v>
      </c>
      <c r="F11" s="58">
        <v>1700</v>
      </c>
      <c r="G11" s="58">
        <v>799.84</v>
      </c>
      <c r="H11" s="59">
        <v>399.92</v>
      </c>
      <c r="I11" s="59">
        <v>20</v>
      </c>
      <c r="J11" s="59">
        <v>25</v>
      </c>
      <c r="K11" s="59">
        <v>25</v>
      </c>
      <c r="L11" s="59">
        <v>484.9</v>
      </c>
      <c r="M11" s="59">
        <v>99.98</v>
      </c>
      <c r="N11" s="59">
        <v>5</v>
      </c>
      <c r="O11" s="59">
        <v>25</v>
      </c>
      <c r="P11" s="58">
        <f t="shared" si="0"/>
        <v>1334.74</v>
      </c>
      <c r="Q11" s="58">
        <f t="shared" si="1"/>
        <v>549.9</v>
      </c>
      <c r="R11" s="58">
        <f t="shared" si="2"/>
        <v>1884.64</v>
      </c>
      <c r="S11" s="58">
        <v>85</v>
      </c>
      <c r="T11" s="58">
        <v>85</v>
      </c>
      <c r="U11" s="58">
        <v>170</v>
      </c>
    </row>
    <row r="12" s="72" customFormat="1" ht="32" customHeight="1" spans="1:21">
      <c r="A12" s="67" t="s">
        <v>18</v>
      </c>
      <c r="B12" s="68"/>
      <c r="C12" s="68"/>
      <c r="D12" s="68"/>
      <c r="E12" s="68"/>
      <c r="F12" s="68"/>
      <c r="G12" s="58">
        <f>SUM(G5:G11)</f>
        <v>5598.88</v>
      </c>
      <c r="H12" s="58">
        <f t="shared" ref="H12:R12" si="3">SUM(H5:H11)</f>
        <v>2799.44</v>
      </c>
      <c r="I12" s="58">
        <f t="shared" si="3"/>
        <v>140</v>
      </c>
      <c r="J12" s="58">
        <f t="shared" si="3"/>
        <v>175</v>
      </c>
      <c r="K12" s="58">
        <f t="shared" si="3"/>
        <v>175</v>
      </c>
      <c r="L12" s="58">
        <f t="shared" si="3"/>
        <v>3394.3</v>
      </c>
      <c r="M12" s="58">
        <f t="shared" si="3"/>
        <v>699.86</v>
      </c>
      <c r="N12" s="58">
        <f t="shared" si="3"/>
        <v>35</v>
      </c>
      <c r="O12" s="58">
        <f t="shared" si="3"/>
        <v>175</v>
      </c>
      <c r="P12" s="58">
        <f t="shared" si="3"/>
        <v>9343.18</v>
      </c>
      <c r="Q12" s="58">
        <f t="shared" si="3"/>
        <v>3849.3</v>
      </c>
      <c r="R12" s="58">
        <f t="shared" si="3"/>
        <v>13192.48</v>
      </c>
      <c r="S12" s="58">
        <v>680</v>
      </c>
      <c r="T12" s="58">
        <v>680</v>
      </c>
      <c r="U12" s="58">
        <v>1360</v>
      </c>
    </row>
  </sheetData>
  <mergeCells count="16">
    <mergeCell ref="A1:Q1"/>
    <mergeCell ref="A2:Q2"/>
    <mergeCell ref="G3:H3"/>
    <mergeCell ref="J3:K3"/>
    <mergeCell ref="L3:M3"/>
    <mergeCell ref="P3:Q3"/>
    <mergeCell ref="S3:T3"/>
    <mergeCell ref="A12:E12"/>
    <mergeCell ref="A3:A4"/>
    <mergeCell ref="B3:B4"/>
    <mergeCell ref="C3:C4"/>
    <mergeCell ref="D3:D4"/>
    <mergeCell ref="E3:E4"/>
    <mergeCell ref="F3:F4"/>
    <mergeCell ref="R3:R4"/>
    <mergeCell ref="U3:U4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zoomScale="85" zoomScaleNormal="85" workbookViewId="0">
      <selection activeCell="K23" sqref="K23"/>
    </sheetView>
  </sheetViews>
  <sheetFormatPr defaultColWidth="8.8" defaultRowHeight="14.25"/>
  <cols>
    <col min="1" max="1" width="8.8" style="3"/>
    <col min="2" max="2" width="8.8" style="5"/>
    <col min="3" max="3" width="22.8" style="5" customWidth="1"/>
    <col min="4" max="4" width="18.2333333333333" style="5" customWidth="1"/>
    <col min="5" max="5" width="9.5" style="6"/>
    <col min="6" max="6" width="11.025" style="6" customWidth="1"/>
    <col min="7" max="7" width="11.5" style="6"/>
    <col min="8" max="8" width="9.5" style="6"/>
    <col min="9" max="11" width="9.375" style="6"/>
    <col min="12" max="12" width="9.5" style="6"/>
    <col min="13" max="13" width="9.375" style="6"/>
    <col min="14" max="15" width="13.9583333333333" style="6" customWidth="1"/>
    <col min="16" max="16" width="10.375" style="6"/>
    <col min="17" max="17" width="9.5" style="6"/>
    <col min="18" max="18" width="10.375" style="6"/>
    <col min="19" max="20" width="12.35" style="6" customWidth="1"/>
    <col min="21" max="21" width="11.025" style="6" customWidth="1"/>
  </cols>
  <sheetData>
    <row r="1" s="1" customFormat="1" ht="25.5" spans="1:21">
      <c r="A1" s="8" t="s">
        <v>98</v>
      </c>
      <c r="B1" s="10"/>
      <c r="C1" s="10"/>
      <c r="D1" s="10"/>
      <c r="E1" s="11"/>
      <c r="F1" s="11"/>
      <c r="G1" s="10"/>
      <c r="H1" s="12"/>
      <c r="I1" s="10"/>
      <c r="J1" s="10"/>
      <c r="K1" s="10"/>
      <c r="L1" s="10"/>
      <c r="M1" s="12"/>
      <c r="N1" s="10"/>
      <c r="O1" s="12"/>
      <c r="P1" s="10"/>
      <c r="Q1" s="10"/>
      <c r="R1" s="47"/>
      <c r="S1" s="48"/>
      <c r="T1" s="48"/>
      <c r="U1" s="48"/>
    </row>
    <row r="2" s="1" customFormat="1" ht="19" customHeight="1" spans="1:21">
      <c r="A2" s="13" t="s">
        <v>42</v>
      </c>
      <c r="B2" s="15"/>
      <c r="C2" s="15"/>
      <c r="D2" s="15"/>
      <c r="E2" s="16"/>
      <c r="F2" s="16"/>
      <c r="G2" s="15"/>
      <c r="H2" s="17"/>
      <c r="I2" s="15"/>
      <c r="J2" s="15"/>
      <c r="K2" s="15"/>
      <c r="L2" s="15"/>
      <c r="M2" s="17"/>
      <c r="N2" s="15"/>
      <c r="O2" s="17"/>
      <c r="P2" s="15"/>
      <c r="Q2" s="15"/>
      <c r="R2" s="47"/>
      <c r="S2" s="48"/>
      <c r="T2" s="48"/>
      <c r="U2" s="48"/>
    </row>
    <row r="3" s="1" customFormat="1" ht="43" customHeight="1" spans="1:21">
      <c r="A3" s="18" t="s">
        <v>43</v>
      </c>
      <c r="B3" s="20" t="s">
        <v>44</v>
      </c>
      <c r="C3" s="20" t="s">
        <v>45</v>
      </c>
      <c r="D3" s="19" t="s">
        <v>46</v>
      </c>
      <c r="E3" s="19" t="s">
        <v>78</v>
      </c>
      <c r="F3" s="21" t="s">
        <v>87</v>
      </c>
      <c r="G3" s="22" t="s">
        <v>51</v>
      </c>
      <c r="H3" s="23"/>
      <c r="I3" s="22" t="s">
        <v>52</v>
      </c>
      <c r="J3" s="22" t="s">
        <v>53</v>
      </c>
      <c r="K3" s="22"/>
      <c r="L3" s="23" t="s">
        <v>54</v>
      </c>
      <c r="M3" s="23"/>
      <c r="N3" s="23" t="s">
        <v>8</v>
      </c>
      <c r="O3" s="23" t="s">
        <v>71</v>
      </c>
      <c r="P3" s="22" t="s">
        <v>18</v>
      </c>
      <c r="Q3" s="22"/>
      <c r="R3" s="50" t="s">
        <v>56</v>
      </c>
      <c r="S3" s="22" t="s">
        <v>88</v>
      </c>
      <c r="T3" s="23"/>
      <c r="U3" s="50" t="s">
        <v>89</v>
      </c>
    </row>
    <row r="4" s="1" customFormat="1" ht="34" customHeight="1" spans="1:21">
      <c r="A4" s="24"/>
      <c r="B4" s="26"/>
      <c r="C4" s="26"/>
      <c r="D4" s="25"/>
      <c r="E4" s="25"/>
      <c r="F4" s="27"/>
      <c r="G4" s="28" t="s">
        <v>57</v>
      </c>
      <c r="H4" s="29" t="s">
        <v>58</v>
      </c>
      <c r="I4" s="28" t="s">
        <v>59</v>
      </c>
      <c r="J4" s="28" t="s">
        <v>60</v>
      </c>
      <c r="K4" s="29" t="s">
        <v>61</v>
      </c>
      <c r="L4" s="28" t="s">
        <v>90</v>
      </c>
      <c r="M4" s="29" t="s">
        <v>63</v>
      </c>
      <c r="N4" s="28" t="s">
        <v>64</v>
      </c>
      <c r="O4" s="29" t="s">
        <v>61</v>
      </c>
      <c r="P4" s="45" t="s">
        <v>65</v>
      </c>
      <c r="Q4" s="45" t="s">
        <v>66</v>
      </c>
      <c r="R4" s="50"/>
      <c r="S4" s="28" t="s">
        <v>91</v>
      </c>
      <c r="T4" s="29" t="s">
        <v>92</v>
      </c>
      <c r="U4" s="50"/>
    </row>
    <row r="5" s="55" customFormat="1" ht="32" customHeight="1" spans="1:21">
      <c r="A5" s="56">
        <v>1</v>
      </c>
      <c r="B5" s="58" t="s">
        <v>14</v>
      </c>
      <c r="C5" s="58" t="s">
        <v>67</v>
      </c>
      <c r="D5" s="58" t="s">
        <v>15</v>
      </c>
      <c r="E5" s="58" t="s">
        <v>79</v>
      </c>
      <c r="F5" s="58">
        <v>1700</v>
      </c>
      <c r="G5" s="58">
        <v>799.84</v>
      </c>
      <c r="H5" s="59">
        <v>399.92</v>
      </c>
      <c r="I5" s="59">
        <v>20</v>
      </c>
      <c r="J5" s="59">
        <v>25</v>
      </c>
      <c r="K5" s="59">
        <v>25</v>
      </c>
      <c r="L5" s="59">
        <v>484.9</v>
      </c>
      <c r="M5" s="59">
        <v>99.98</v>
      </c>
      <c r="N5" s="59">
        <v>5</v>
      </c>
      <c r="O5" s="59">
        <v>25</v>
      </c>
      <c r="P5" s="58">
        <f t="shared" ref="P5:P12" si="0">G5+I5+J5+L5+N5</f>
        <v>1334.74</v>
      </c>
      <c r="Q5" s="58">
        <f t="shared" ref="Q5:Q12" si="1">H5+K5+M5+O5</f>
        <v>549.9</v>
      </c>
      <c r="R5" s="58">
        <f t="shared" ref="R5:R12" si="2">P5+Q5</f>
        <v>1884.64</v>
      </c>
      <c r="S5" s="58">
        <v>85</v>
      </c>
      <c r="T5" s="58">
        <v>85</v>
      </c>
      <c r="U5" s="58">
        <f>S5+T5</f>
        <v>170</v>
      </c>
    </row>
    <row r="6" s="55" customFormat="1" ht="32" customHeight="1" spans="1:21">
      <c r="A6" s="56">
        <v>2</v>
      </c>
      <c r="B6" s="58" t="s">
        <v>23</v>
      </c>
      <c r="C6" s="58" t="s">
        <v>68</v>
      </c>
      <c r="D6" s="58" t="s">
        <v>24</v>
      </c>
      <c r="E6" s="58" t="s">
        <v>79</v>
      </c>
      <c r="F6" s="58">
        <v>0</v>
      </c>
      <c r="G6" s="58">
        <v>799.84</v>
      </c>
      <c r="H6" s="59">
        <v>399.92</v>
      </c>
      <c r="I6" s="59">
        <v>20</v>
      </c>
      <c r="J6" s="59">
        <v>25</v>
      </c>
      <c r="K6" s="59">
        <v>25</v>
      </c>
      <c r="L6" s="59">
        <v>484.9</v>
      </c>
      <c r="M6" s="59">
        <v>99.98</v>
      </c>
      <c r="N6" s="59">
        <v>5</v>
      </c>
      <c r="O6" s="59">
        <v>25</v>
      </c>
      <c r="P6" s="58">
        <f t="shared" si="0"/>
        <v>1334.74</v>
      </c>
      <c r="Q6" s="58">
        <f t="shared" si="1"/>
        <v>549.9</v>
      </c>
      <c r="R6" s="58">
        <f t="shared" si="2"/>
        <v>1884.64</v>
      </c>
      <c r="S6" s="58">
        <v>0</v>
      </c>
      <c r="T6" s="58">
        <v>0</v>
      </c>
      <c r="U6" s="58">
        <f t="shared" ref="U6:U13" si="3">S6+T6</f>
        <v>0</v>
      </c>
    </row>
    <row r="7" s="55" customFormat="1" ht="32" customHeight="1" spans="1:21">
      <c r="A7" s="56">
        <v>3</v>
      </c>
      <c r="B7" s="58" t="s">
        <v>75</v>
      </c>
      <c r="C7" s="58" t="s">
        <v>76</v>
      </c>
      <c r="D7" s="58" t="s">
        <v>74</v>
      </c>
      <c r="E7" s="58" t="s">
        <v>79</v>
      </c>
      <c r="F7" s="58">
        <v>0</v>
      </c>
      <c r="G7" s="58">
        <v>799.84</v>
      </c>
      <c r="H7" s="59">
        <v>399.92</v>
      </c>
      <c r="I7" s="59">
        <v>20</v>
      </c>
      <c r="J7" s="59">
        <v>25</v>
      </c>
      <c r="K7" s="59">
        <v>25</v>
      </c>
      <c r="L7" s="59">
        <v>484.9</v>
      </c>
      <c r="M7" s="59">
        <v>99.98</v>
      </c>
      <c r="N7" s="59">
        <v>5</v>
      </c>
      <c r="O7" s="59">
        <v>25</v>
      </c>
      <c r="P7" s="58">
        <f t="shared" si="0"/>
        <v>1334.74</v>
      </c>
      <c r="Q7" s="58">
        <f t="shared" si="1"/>
        <v>549.9</v>
      </c>
      <c r="R7" s="58">
        <f t="shared" si="2"/>
        <v>1884.64</v>
      </c>
      <c r="S7" s="58">
        <v>0</v>
      </c>
      <c r="T7" s="58">
        <v>0</v>
      </c>
      <c r="U7" s="58">
        <f t="shared" si="3"/>
        <v>0</v>
      </c>
    </row>
    <row r="8" s="55" customFormat="1" ht="32" customHeight="1" spans="1:21">
      <c r="A8" s="56">
        <v>4</v>
      </c>
      <c r="B8" s="58" t="s">
        <v>84</v>
      </c>
      <c r="C8" s="245" t="s">
        <v>85</v>
      </c>
      <c r="D8" s="58" t="s">
        <v>74</v>
      </c>
      <c r="E8" s="58" t="s">
        <v>79</v>
      </c>
      <c r="F8" s="58">
        <v>0</v>
      </c>
      <c r="G8" s="58">
        <v>799.84</v>
      </c>
      <c r="H8" s="59">
        <v>399.92</v>
      </c>
      <c r="I8" s="59">
        <v>20</v>
      </c>
      <c r="J8" s="59">
        <v>25</v>
      </c>
      <c r="K8" s="59">
        <v>25</v>
      </c>
      <c r="L8" s="59">
        <v>484.9</v>
      </c>
      <c r="M8" s="59">
        <v>99.98</v>
      </c>
      <c r="N8" s="59">
        <v>5</v>
      </c>
      <c r="O8" s="59">
        <v>25</v>
      </c>
      <c r="P8" s="58">
        <f t="shared" si="0"/>
        <v>1334.74</v>
      </c>
      <c r="Q8" s="58">
        <f t="shared" si="1"/>
        <v>549.9</v>
      </c>
      <c r="R8" s="58">
        <f t="shared" si="2"/>
        <v>1884.64</v>
      </c>
      <c r="S8" s="58">
        <v>0</v>
      </c>
      <c r="T8" s="58">
        <v>0</v>
      </c>
      <c r="U8" s="58">
        <f t="shared" si="3"/>
        <v>0</v>
      </c>
    </row>
    <row r="9" s="55" customFormat="1" ht="32" customHeight="1" spans="1:21">
      <c r="A9" s="56">
        <v>5</v>
      </c>
      <c r="B9" s="58" t="s">
        <v>94</v>
      </c>
      <c r="C9" s="58" t="s">
        <v>95</v>
      </c>
      <c r="D9" s="58" t="s">
        <v>82</v>
      </c>
      <c r="E9" s="58" t="s">
        <v>79</v>
      </c>
      <c r="F9" s="58">
        <v>1700</v>
      </c>
      <c r="G9" s="58">
        <v>799.84</v>
      </c>
      <c r="H9" s="59">
        <v>399.92</v>
      </c>
      <c r="I9" s="59">
        <v>20</v>
      </c>
      <c r="J9" s="59">
        <v>25</v>
      </c>
      <c r="K9" s="59">
        <v>25</v>
      </c>
      <c r="L9" s="59">
        <v>484.9</v>
      </c>
      <c r="M9" s="59">
        <v>99.98</v>
      </c>
      <c r="N9" s="59">
        <v>5</v>
      </c>
      <c r="O9" s="59">
        <v>25</v>
      </c>
      <c r="P9" s="58">
        <f t="shared" si="0"/>
        <v>1334.74</v>
      </c>
      <c r="Q9" s="58">
        <f t="shared" si="1"/>
        <v>549.9</v>
      </c>
      <c r="R9" s="58">
        <f t="shared" si="2"/>
        <v>1884.64</v>
      </c>
      <c r="S9" s="58">
        <v>85</v>
      </c>
      <c r="T9" s="58">
        <v>85</v>
      </c>
      <c r="U9" s="58">
        <f t="shared" si="3"/>
        <v>170</v>
      </c>
    </row>
    <row r="10" s="55" customFormat="1" ht="32" customHeight="1" spans="1:21">
      <c r="A10" s="56">
        <v>6</v>
      </c>
      <c r="B10" s="58" t="s">
        <v>96</v>
      </c>
      <c r="C10" s="58" t="s">
        <v>97</v>
      </c>
      <c r="D10" s="58" t="s">
        <v>74</v>
      </c>
      <c r="E10" s="58" t="s">
        <v>79</v>
      </c>
      <c r="F10" s="58">
        <v>1700</v>
      </c>
      <c r="G10" s="58">
        <v>799.84</v>
      </c>
      <c r="H10" s="59">
        <v>399.92</v>
      </c>
      <c r="I10" s="59">
        <v>20</v>
      </c>
      <c r="J10" s="59">
        <v>25</v>
      </c>
      <c r="K10" s="59">
        <v>25</v>
      </c>
      <c r="L10" s="59">
        <v>484.9</v>
      </c>
      <c r="M10" s="59">
        <v>99.98</v>
      </c>
      <c r="N10" s="59">
        <v>5</v>
      </c>
      <c r="O10" s="59">
        <v>25</v>
      </c>
      <c r="P10" s="58">
        <f t="shared" si="0"/>
        <v>1334.74</v>
      </c>
      <c r="Q10" s="58">
        <f t="shared" si="1"/>
        <v>549.9</v>
      </c>
      <c r="R10" s="58">
        <f t="shared" si="2"/>
        <v>1884.64</v>
      </c>
      <c r="S10" s="58">
        <v>85</v>
      </c>
      <c r="T10" s="58">
        <v>85</v>
      </c>
      <c r="U10" s="58">
        <f t="shared" si="3"/>
        <v>170</v>
      </c>
    </row>
    <row r="11" s="55" customFormat="1" ht="32" customHeight="1" spans="1:21">
      <c r="A11" s="56">
        <v>7</v>
      </c>
      <c r="B11" s="58" t="s">
        <v>99</v>
      </c>
      <c r="C11" s="245" t="s">
        <v>100</v>
      </c>
      <c r="D11" s="58" t="s">
        <v>101</v>
      </c>
      <c r="E11" s="58" t="s">
        <v>79</v>
      </c>
      <c r="F11" s="58">
        <v>1700</v>
      </c>
      <c r="G11" s="58">
        <v>799.84</v>
      </c>
      <c r="H11" s="59">
        <v>399.92</v>
      </c>
      <c r="I11" s="59">
        <v>20</v>
      </c>
      <c r="J11" s="59">
        <v>25</v>
      </c>
      <c r="K11" s="59">
        <v>25</v>
      </c>
      <c r="L11" s="59">
        <v>484.9</v>
      </c>
      <c r="M11" s="59">
        <v>99.98</v>
      </c>
      <c r="N11" s="59">
        <v>5</v>
      </c>
      <c r="O11" s="59">
        <v>25</v>
      </c>
      <c r="P11" s="58">
        <f t="shared" si="0"/>
        <v>1334.74</v>
      </c>
      <c r="Q11" s="58">
        <f t="shared" si="1"/>
        <v>549.9</v>
      </c>
      <c r="R11" s="58">
        <f t="shared" si="2"/>
        <v>1884.64</v>
      </c>
      <c r="S11" s="58">
        <v>85</v>
      </c>
      <c r="T11" s="58">
        <v>85</v>
      </c>
      <c r="U11" s="58">
        <f t="shared" si="3"/>
        <v>170</v>
      </c>
    </row>
    <row r="12" s="55" customFormat="1" ht="32" customHeight="1" spans="1:21">
      <c r="A12" s="56">
        <v>8</v>
      </c>
      <c r="B12" s="58" t="s">
        <v>102</v>
      </c>
      <c r="C12" s="245" t="s">
        <v>103</v>
      </c>
      <c r="D12" s="58" t="s">
        <v>17</v>
      </c>
      <c r="E12" s="58" t="s">
        <v>79</v>
      </c>
      <c r="F12" s="58">
        <v>1700</v>
      </c>
      <c r="G12" s="58">
        <v>799.84</v>
      </c>
      <c r="H12" s="59">
        <v>399.92</v>
      </c>
      <c r="I12" s="59">
        <v>20</v>
      </c>
      <c r="J12" s="59">
        <v>25</v>
      </c>
      <c r="K12" s="59">
        <v>25</v>
      </c>
      <c r="L12" s="59">
        <v>484.9</v>
      </c>
      <c r="M12" s="59">
        <v>99.98</v>
      </c>
      <c r="N12" s="59">
        <v>5</v>
      </c>
      <c r="O12" s="59">
        <v>25</v>
      </c>
      <c r="P12" s="58">
        <f t="shared" si="0"/>
        <v>1334.74</v>
      </c>
      <c r="Q12" s="58">
        <f t="shared" si="1"/>
        <v>549.9</v>
      </c>
      <c r="R12" s="58">
        <f t="shared" si="2"/>
        <v>1884.64</v>
      </c>
      <c r="S12" s="58">
        <v>85</v>
      </c>
      <c r="T12" s="58">
        <v>85</v>
      </c>
      <c r="U12" s="58">
        <f t="shared" si="3"/>
        <v>170</v>
      </c>
    </row>
    <row r="13" s="55" customFormat="1" ht="32" customHeight="1" spans="1:21">
      <c r="A13" s="67" t="s">
        <v>18</v>
      </c>
      <c r="B13" s="68"/>
      <c r="C13" s="68"/>
      <c r="D13" s="68"/>
      <c r="E13" s="68"/>
      <c r="F13" s="69"/>
      <c r="G13" s="58">
        <f>SUM(G5:G12)</f>
        <v>6398.72</v>
      </c>
      <c r="H13" s="58">
        <f t="shared" ref="H13:U13" si="4">SUM(H5:H12)</f>
        <v>3199.36</v>
      </c>
      <c r="I13" s="58">
        <f t="shared" si="4"/>
        <v>160</v>
      </c>
      <c r="J13" s="58">
        <f t="shared" si="4"/>
        <v>200</v>
      </c>
      <c r="K13" s="58">
        <f t="shared" si="4"/>
        <v>200</v>
      </c>
      <c r="L13" s="58">
        <f t="shared" si="4"/>
        <v>3879.2</v>
      </c>
      <c r="M13" s="58">
        <f t="shared" si="4"/>
        <v>799.84</v>
      </c>
      <c r="N13" s="58">
        <f t="shared" si="4"/>
        <v>40</v>
      </c>
      <c r="O13" s="58">
        <f t="shared" si="4"/>
        <v>200</v>
      </c>
      <c r="P13" s="58">
        <f t="shared" si="4"/>
        <v>10677.92</v>
      </c>
      <c r="Q13" s="58">
        <f t="shared" si="4"/>
        <v>4399.2</v>
      </c>
      <c r="R13" s="60">
        <f t="shared" si="4"/>
        <v>15077.12</v>
      </c>
      <c r="S13" s="58">
        <f t="shared" si="4"/>
        <v>425</v>
      </c>
      <c r="T13" s="58">
        <f t="shared" si="4"/>
        <v>425</v>
      </c>
      <c r="U13" s="58">
        <f t="shared" si="3"/>
        <v>850</v>
      </c>
    </row>
  </sheetData>
  <mergeCells count="16">
    <mergeCell ref="A1:Q1"/>
    <mergeCell ref="A2:Q2"/>
    <mergeCell ref="G3:H3"/>
    <mergeCell ref="J3:K3"/>
    <mergeCell ref="L3:M3"/>
    <mergeCell ref="P3:Q3"/>
    <mergeCell ref="S3:T3"/>
    <mergeCell ref="A13:F13"/>
    <mergeCell ref="A3:A4"/>
    <mergeCell ref="B3:B4"/>
    <mergeCell ref="C3:C4"/>
    <mergeCell ref="D3:D4"/>
    <mergeCell ref="E3:E4"/>
    <mergeCell ref="F3:F4"/>
    <mergeCell ref="R3:R4"/>
    <mergeCell ref="U3:U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2024.8 </vt:lpstr>
      <vt:lpstr>2024.9</vt:lpstr>
      <vt:lpstr>2024.10</vt:lpstr>
      <vt:lpstr>2024.11</vt:lpstr>
      <vt:lpstr>2024.12</vt:lpstr>
      <vt:lpstr>2025.01</vt:lpstr>
      <vt:lpstr>2025.02</vt:lpstr>
      <vt:lpstr>2025.03</vt:lpstr>
      <vt:lpstr>2025.04</vt:lpstr>
      <vt:lpstr>2025.05</vt:lpstr>
      <vt:lpstr>2025.06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joy</cp:lastModifiedBy>
  <dcterms:created xsi:type="dcterms:W3CDTF">2024-09-12T07:20:00Z</dcterms:created>
  <dcterms:modified xsi:type="dcterms:W3CDTF">2025-06-24T10:11:01Z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F6F2EABC0C3F4C7BB633A9E4BF706871_13</vt:lpwstr>
  </property>
  <property fmtid="{D5CDD505-2E9C-101B-9397-08002B2CF9AE}" pid="3" name="KSOProductBuildVer">
    <vt:lpwstr>2052-12.1.0.21541</vt:lpwstr>
  </property>
  <property fmtid="{D5CDD505-2E9C-101B-9397-08002B2CF9AE}" pid="4" name="KSOReadingLayout">
    <vt:bool>true</vt:bool>
  </property>
</Properties>
</file>