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8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  <sheet name="2025.04" sheetId="8" r:id="rId6"/>
    <sheet name="2025.05" sheetId="9" r:id="rId7"/>
    <sheet name="2025.06" sheetId="10" r:id="rId8"/>
    <sheet name="2025.07" sheetId="11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'2025.03'!$A$4:$U$28</definedName>
    <definedName name="_xlnm._FilterDatabase" localSheetId="5" hidden="1">'2025.04'!$A$4:$U$28</definedName>
    <definedName name="_xlnm._FilterDatabase" localSheetId="6" hidden="1">'2025.05'!$A$4:$T$28</definedName>
    <definedName name="_xlnm._FilterDatabase" localSheetId="7" hidden="1">'2025.06'!$A$4:$T$29</definedName>
    <definedName name="_xlnm._FilterDatabase" localSheetId="8" hidden="1">'2025.07'!$A$4:$U$28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3月9.07元、4月9.07元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自2025年3月份开始缴纳，每月4.61元，在6月份一次性扣除</t>
        </r>
      </text>
    </comment>
  </commentList>
</comments>
</file>

<file path=xl/sharedStrings.xml><?xml version="1.0" encoding="utf-8"?>
<sst xmlns="http://schemas.openxmlformats.org/spreadsheetml/2006/main" count="857" uniqueCount="124">
  <si>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</si>
  <si>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</si>
  <si>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</si>
  <si>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</si>
  <si>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</si>
  <si>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</si>
  <si>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</si>
  <si>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</si>
  <si>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</si>
  <si>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</si>
  <si>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</si>
  <si>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</si>
  <si>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</si>
  <si>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</si>
  <si>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</si>
  <si>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</si>
  <si>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</si>
  <si>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</si>
  <si>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</si>
  <si>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</si>
  <si>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</si>
  <si>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</si>
  <si>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</si>
  <si>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</si>
  <si>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</si>
  <si>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</si>
  <si>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</si>
  <si>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</si>
  <si>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</si>
  <si>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</si>
  <si>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</si>
  <si>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</si>
  <si>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</si>
  <si>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</si>
  <si>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</si>
  <si>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</si>
  <si>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</si>
  <si>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</si>
  <si>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</si>
  <si>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</si>
  <si>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</si>
  <si>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</si>
  <si>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</si>
  <si>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</si>
  <si>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</si>
  <si>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</si>
  <si>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</si>
  <si>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</si>
  <si>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</si>
  <si>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</si>
  <si>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</si>
  <si>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</si>
  <si>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</si>
  <si>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</si>
  <si>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</si>
  <si>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</si>
  <si>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</si>
  <si>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</si>
  <si>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</si>
  <si>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</si>
  <si>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</si>
  <si>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</si>
  <si>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</si>
  <si>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</si>
  <si>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</si>
  <si>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</si>
  <si>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</si>
  <si>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</si>
  <si>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</si>
  <si>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</si>
  <si>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</si>
  <si>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</si>
  <si>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</si>
  <si>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</si>
  <si>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</si>
  <si>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</si>
  <si>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</si>
  <si>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</si>
  <si>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</si>
  <si>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</si>
  <si>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</si>
  <si>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</si>
  <si>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</si>
  <si>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</si>
  <si>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</si>
  <si>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</si>
  <si>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</si>
  <si>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</si>
  <si>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</si>
  <si>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</si>
  <si>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</si>
  <si>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</si>
  <si>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</si>
  <si>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</si>
  <si>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</si>
  <si>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</si>
  <si>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</si>
  <si>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</si>
  <si>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</si>
  <si>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</si>
  <si>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</si>
  <si>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</si>
  <si>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</si>
  <si>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</si>
  <si>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</si>
  <si>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</si>
  <si>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</si>
  <si>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</si>
  <si>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</si>
  <si>
    <t>2025年04月五险一金缴费明细表</t>
  </si>
  <si>
    <t>1427.96</t>
  </si>
  <si>
    <t>自2025年3月份开始产生退休后的大病险费用，每月9.07元，一次性扣除500元作为押金</t>
  </si>
  <si>
    <t>3629.75</t>
  </si>
  <si>
    <t>自2025年4月份开始产生退休后的大病险费用，每月3.57元，一次性扣除500元作为押金</t>
  </si>
  <si>
    <t>2025年05月五险一金缴费明细表</t>
  </si>
  <si>
    <t>侯彩霞</t>
  </si>
  <si>
    <t>654101198501102623</t>
  </si>
  <si>
    <t>邹洋</t>
  </si>
  <si>
    <t>654023199109245379</t>
  </si>
  <si>
    <t>2025年06月五险一金缴费明细表</t>
  </si>
  <si>
    <t>自2025年3月份开始产生退休后的大病险费用，每月4.61元，一次性扣除500元作为押金</t>
  </si>
  <si>
    <t>2025年07月五险一金缴费明细表</t>
  </si>
  <si>
    <t>自2025年7月开始调基数，新的基数1890元，按照5%计算，四舍五入是每月190元。</t>
  </si>
  <si>
    <t>自2025年7月开始调基数，新的基数1890元，按照5%计算，四舍五入是每月191元。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</si>
</sst>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844;&#24037;&#22522;&#26412;&#20859;&#32769;&#20445;&#38505;(&#20010;&#20154;&#32564;&#32435;)_2025-04&#33267;2025-04_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</row>
        <row r="2">
          <cell r="D2" t="str">
            <v>511922197604285124</v>
          </cell>
        </row>
        <row r="3">
          <cell r="D3" t="str">
            <v>654223197411201846</v>
          </cell>
        </row>
        <row r="4">
          <cell r="D4" t="str">
            <v>65900119940623121X</v>
          </cell>
        </row>
        <row r="5">
          <cell r="D5" t="str">
            <v>652826197902252322</v>
          </cell>
        </row>
        <row r="6">
          <cell r="D6" t="str">
            <v>659001200408080318</v>
          </cell>
        </row>
        <row r="7">
          <cell r="D7" t="str">
            <v>650300196908151824</v>
          </cell>
        </row>
        <row r="8">
          <cell r="D8" t="str">
            <v>650300197010235444</v>
          </cell>
        </row>
        <row r="9">
          <cell r="D9" t="str">
            <v>340321198612308923</v>
          </cell>
        </row>
        <row r="10">
          <cell r="D10" t="str">
            <v>659001197905240023</v>
          </cell>
        </row>
        <row r="11">
          <cell r="D11" t="str">
            <v>652324196603053839</v>
          </cell>
        </row>
        <row r="12">
          <cell r="D12" t="str">
            <v>342221198007181043</v>
          </cell>
        </row>
        <row r="13">
          <cell r="D13" t="str">
            <v>65030019740503302X</v>
          </cell>
        </row>
        <row r="14">
          <cell r="D14" t="str">
            <v>411481200206213321</v>
          </cell>
        </row>
        <row r="15">
          <cell r="D15" t="str">
            <v>65900119920115592X</v>
          </cell>
        </row>
        <row r="16">
          <cell r="D16" t="str">
            <v>659001197311060922</v>
          </cell>
        </row>
        <row r="17">
          <cell r="D17" t="str">
            <v>513432197507120026</v>
          </cell>
        </row>
        <row r="18">
          <cell r="D18" t="str">
            <v>659001199704100920</v>
          </cell>
        </row>
        <row r="19">
          <cell r="D19" t="str">
            <v>620402197204290049</v>
          </cell>
        </row>
        <row r="20">
          <cell r="D20" t="str">
            <v>65030019691201091X</v>
          </cell>
        </row>
        <row r="21">
          <cell r="D21" t="str">
            <v>650300197306114828</v>
          </cell>
        </row>
        <row r="22">
          <cell r="D22" t="str">
            <v>230229197504281247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5" activePane="bottomLeft" state="frozen"/>
      <selection/>
      <selection pane="bottomLeft" activeCell="B6" sqref="B6:C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50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24" spans="1:19">
      <c r="A4" s="13"/>
      <c r="B4" s="14"/>
      <c r="C4" s="14"/>
      <c r="D4" s="15"/>
      <c r="E4" s="51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7" t="s">
        <v>25</v>
      </c>
      <c r="R4" s="27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19" t="s">
        <v>29</v>
      </c>
      <c r="E5" s="19" t="s">
        <v>29</v>
      </c>
      <c r="F5" s="19" t="s">
        <v>29</v>
      </c>
      <c r="G5" s="19" t="s">
        <v>29</v>
      </c>
      <c r="H5" s="19">
        <v>799.84</v>
      </c>
      <c r="I5" s="19">
        <v>399.92</v>
      </c>
      <c r="J5" s="19">
        <v>20</v>
      </c>
      <c r="K5" s="19">
        <v>25</v>
      </c>
      <c r="L5" s="19">
        <v>25</v>
      </c>
      <c r="M5" s="19">
        <v>499.9</v>
      </c>
      <c r="N5" s="19">
        <v>99.98</v>
      </c>
      <c r="O5" s="19">
        <v>12.5</v>
      </c>
      <c r="P5" s="28">
        <v>12.5</v>
      </c>
      <c r="Q5" s="19">
        <f>H5+K5+J5+M5+O5</f>
        <v>1357.24</v>
      </c>
      <c r="R5" s="19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19" t="s">
        <v>29</v>
      </c>
      <c r="E6" s="19" t="s">
        <v>29</v>
      </c>
      <c r="F6" s="19" t="s">
        <v>29</v>
      </c>
      <c r="G6" s="19" t="s">
        <v>29</v>
      </c>
      <c r="H6" s="19">
        <v>799.84</v>
      </c>
      <c r="I6" s="19">
        <v>399.92</v>
      </c>
      <c r="J6" s="19">
        <v>20</v>
      </c>
      <c r="K6" s="19">
        <v>25</v>
      </c>
      <c r="L6" s="19">
        <v>25</v>
      </c>
      <c r="M6" s="19">
        <v>499.9</v>
      </c>
      <c r="N6" s="19">
        <v>99.98</v>
      </c>
      <c r="O6" s="19">
        <v>12.5</v>
      </c>
      <c r="P6" s="28">
        <v>12.5</v>
      </c>
      <c r="Q6" s="19">
        <f t="shared" ref="Q6:Q26" si="0">H6+K6+J6+M6+O6</f>
        <v>1357.24</v>
      </c>
      <c r="R6" s="19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19" t="s">
        <v>29</v>
      </c>
      <c r="E7" s="19" t="s">
        <v>29</v>
      </c>
      <c r="F7" s="19" t="s">
        <v>29</v>
      </c>
      <c r="G7" s="19" t="s">
        <v>29</v>
      </c>
      <c r="H7" s="19">
        <v>799.84</v>
      </c>
      <c r="I7" s="19">
        <v>399.92</v>
      </c>
      <c r="J7" s="19">
        <v>20</v>
      </c>
      <c r="K7" s="19">
        <v>25</v>
      </c>
      <c r="L7" s="19">
        <v>25</v>
      </c>
      <c r="M7" s="19">
        <v>499.9</v>
      </c>
      <c r="N7" s="19">
        <v>99.98</v>
      </c>
      <c r="O7" s="19">
        <v>12.5</v>
      </c>
      <c r="P7" s="28">
        <v>12.5</v>
      </c>
      <c r="Q7" s="19">
        <f t="shared" si="0"/>
        <v>1357.24</v>
      </c>
      <c r="R7" s="19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19" t="s">
        <v>29</v>
      </c>
      <c r="E8" s="19" t="s">
        <v>29</v>
      </c>
      <c r="F8" s="19" t="s">
        <v>29</v>
      </c>
      <c r="G8" s="19" t="s">
        <v>29</v>
      </c>
      <c r="H8" s="19">
        <v>799.84</v>
      </c>
      <c r="I8" s="19">
        <v>399.92</v>
      </c>
      <c r="J8" s="19">
        <v>20</v>
      </c>
      <c r="K8" s="19">
        <v>25</v>
      </c>
      <c r="L8" s="19">
        <v>25</v>
      </c>
      <c r="M8" s="19">
        <v>499.9</v>
      </c>
      <c r="N8" s="19">
        <v>99.98</v>
      </c>
      <c r="O8" s="19">
        <v>12.5</v>
      </c>
      <c r="P8" s="28">
        <v>12.5</v>
      </c>
      <c r="Q8" s="19">
        <f t="shared" si="0"/>
        <v>1357.24</v>
      </c>
      <c r="R8" s="19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19" t="s">
        <v>29</v>
      </c>
      <c r="E9" s="19" t="s">
        <v>29</v>
      </c>
      <c r="F9" s="19" t="s">
        <v>29</v>
      </c>
      <c r="G9" s="19" t="s">
        <v>29</v>
      </c>
      <c r="H9" s="19">
        <v>799.84</v>
      </c>
      <c r="I9" s="19">
        <v>399.92</v>
      </c>
      <c r="J9" s="19">
        <v>20</v>
      </c>
      <c r="K9" s="19">
        <v>25</v>
      </c>
      <c r="L9" s="19">
        <v>25</v>
      </c>
      <c r="M9" s="19">
        <v>499.9</v>
      </c>
      <c r="N9" s="19">
        <v>99.98</v>
      </c>
      <c r="O9" s="19">
        <v>12.5</v>
      </c>
      <c r="P9" s="28">
        <v>12.5</v>
      </c>
      <c r="Q9" s="19">
        <f t="shared" si="0"/>
        <v>1357.24</v>
      </c>
      <c r="R9" s="19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>
        <v>799.84</v>
      </c>
      <c r="I10" s="19">
        <v>399.92</v>
      </c>
      <c r="J10" s="19">
        <v>20</v>
      </c>
      <c r="K10" s="19">
        <v>25</v>
      </c>
      <c r="L10" s="19">
        <v>25</v>
      </c>
      <c r="M10" s="19">
        <v>499.9</v>
      </c>
      <c r="N10" s="19">
        <v>99.98</v>
      </c>
      <c r="O10" s="19">
        <v>12.5</v>
      </c>
      <c r="P10" s="28">
        <v>12.5</v>
      </c>
      <c r="Q10" s="19">
        <f t="shared" si="0"/>
        <v>1357.24</v>
      </c>
      <c r="R10" s="19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19" t="s">
        <v>29</v>
      </c>
      <c r="E11" s="19" t="s">
        <v>29</v>
      </c>
      <c r="F11" s="19" t="s">
        <v>29</v>
      </c>
      <c r="G11" s="19">
        <v>0</v>
      </c>
      <c r="H11" s="19">
        <v>799.84</v>
      </c>
      <c r="I11" s="19">
        <v>399.92</v>
      </c>
      <c r="J11" s="19">
        <v>20</v>
      </c>
      <c r="K11" s="19">
        <v>25</v>
      </c>
      <c r="L11" s="19">
        <v>25</v>
      </c>
      <c r="M11" s="19">
        <v>0</v>
      </c>
      <c r="N11" s="19">
        <v>0</v>
      </c>
      <c r="O11" s="19">
        <v>0</v>
      </c>
      <c r="P11" s="28">
        <v>0</v>
      </c>
      <c r="Q11" s="19">
        <f t="shared" si="0"/>
        <v>844.84</v>
      </c>
      <c r="R11" s="19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19" t="s">
        <v>29</v>
      </c>
      <c r="E12" s="19" t="s">
        <v>29</v>
      </c>
      <c r="F12" s="19" t="s">
        <v>29</v>
      </c>
      <c r="G12" s="19" t="s">
        <v>29</v>
      </c>
      <c r="H12" s="19">
        <v>799.84</v>
      </c>
      <c r="I12" s="19">
        <v>399.92</v>
      </c>
      <c r="J12" s="19">
        <v>20</v>
      </c>
      <c r="K12" s="19">
        <v>25</v>
      </c>
      <c r="L12" s="19">
        <v>25</v>
      </c>
      <c r="M12" s="19">
        <v>499.9</v>
      </c>
      <c r="N12" s="19">
        <v>99.98</v>
      </c>
      <c r="O12" s="19">
        <v>12.5</v>
      </c>
      <c r="P12" s="28">
        <v>12.5</v>
      </c>
      <c r="Q12" s="19">
        <f t="shared" si="0"/>
        <v>1357.24</v>
      </c>
      <c r="R12" s="19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19" t="s">
        <v>29</v>
      </c>
      <c r="E13" s="19" t="s">
        <v>29</v>
      </c>
      <c r="F13" s="19" t="s">
        <v>29</v>
      </c>
      <c r="G13" s="19" t="s">
        <v>29</v>
      </c>
      <c r="H13" s="19">
        <v>799.84</v>
      </c>
      <c r="I13" s="19">
        <v>399.92</v>
      </c>
      <c r="J13" s="19">
        <v>20</v>
      </c>
      <c r="K13" s="19">
        <v>25</v>
      </c>
      <c r="L13" s="19">
        <v>25</v>
      </c>
      <c r="M13" s="19">
        <v>499.9</v>
      </c>
      <c r="N13" s="19">
        <v>99.98</v>
      </c>
      <c r="O13" s="19">
        <v>12.5</v>
      </c>
      <c r="P13" s="28">
        <v>12.5</v>
      </c>
      <c r="Q13" s="19">
        <f t="shared" si="0"/>
        <v>1357.24</v>
      </c>
      <c r="R13" s="19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19" t="s">
        <v>29</v>
      </c>
      <c r="E14" s="19" t="s">
        <v>29</v>
      </c>
      <c r="F14" s="19" t="s">
        <v>29</v>
      </c>
      <c r="G14" s="19" t="s">
        <v>29</v>
      </c>
      <c r="H14" s="19">
        <v>799.84</v>
      </c>
      <c r="I14" s="19">
        <v>399.92</v>
      </c>
      <c r="J14" s="19">
        <v>20</v>
      </c>
      <c r="K14" s="19">
        <v>25</v>
      </c>
      <c r="L14" s="19">
        <v>25</v>
      </c>
      <c r="M14" s="19">
        <v>499.9</v>
      </c>
      <c r="N14" s="19">
        <v>99.98</v>
      </c>
      <c r="O14" s="19">
        <v>12.5</v>
      </c>
      <c r="P14" s="28">
        <v>12.5</v>
      </c>
      <c r="Q14" s="19">
        <f t="shared" si="0"/>
        <v>1357.24</v>
      </c>
      <c r="R14" s="19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19" t="s">
        <v>29</v>
      </c>
      <c r="E15" s="19" t="s">
        <v>29</v>
      </c>
      <c r="F15" s="19" t="s">
        <v>29</v>
      </c>
      <c r="G15" s="19" t="s">
        <v>29</v>
      </c>
      <c r="H15" s="19">
        <v>799.84</v>
      </c>
      <c r="I15" s="19">
        <v>399.92</v>
      </c>
      <c r="J15" s="19">
        <v>20</v>
      </c>
      <c r="K15" s="19">
        <v>25</v>
      </c>
      <c r="L15" s="19">
        <v>25</v>
      </c>
      <c r="M15" s="19">
        <v>499.9</v>
      </c>
      <c r="N15" s="19">
        <v>99.98</v>
      </c>
      <c r="O15" s="19">
        <v>12.5</v>
      </c>
      <c r="P15" s="28">
        <v>12.5</v>
      </c>
      <c r="Q15" s="19">
        <f t="shared" si="0"/>
        <v>1357.24</v>
      </c>
      <c r="R15" s="19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19" t="s">
        <v>29</v>
      </c>
      <c r="E16" s="19" t="s">
        <v>29</v>
      </c>
      <c r="F16" s="19" t="s">
        <v>29</v>
      </c>
      <c r="G16" s="19" t="s">
        <v>29</v>
      </c>
      <c r="H16" s="19">
        <v>799.84</v>
      </c>
      <c r="I16" s="19">
        <v>399.92</v>
      </c>
      <c r="J16" s="19">
        <v>20</v>
      </c>
      <c r="K16" s="19">
        <v>25</v>
      </c>
      <c r="L16" s="19">
        <v>25</v>
      </c>
      <c r="M16" s="19">
        <v>499.9</v>
      </c>
      <c r="N16" s="19">
        <v>99.98</v>
      </c>
      <c r="O16" s="19">
        <v>12.5</v>
      </c>
      <c r="P16" s="28">
        <v>12.5</v>
      </c>
      <c r="Q16" s="19">
        <f t="shared" si="0"/>
        <v>1357.24</v>
      </c>
      <c r="R16" s="19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19" t="s">
        <v>29</v>
      </c>
      <c r="E17" s="19" t="s">
        <v>29</v>
      </c>
      <c r="F17" s="19" t="s">
        <v>29</v>
      </c>
      <c r="G17" s="19" t="s">
        <v>29</v>
      </c>
      <c r="H17" s="19">
        <v>799.84</v>
      </c>
      <c r="I17" s="19">
        <v>399.92</v>
      </c>
      <c r="J17" s="19">
        <v>20</v>
      </c>
      <c r="K17" s="19">
        <v>25</v>
      </c>
      <c r="L17" s="19">
        <v>25</v>
      </c>
      <c r="M17" s="19">
        <v>499.9</v>
      </c>
      <c r="N17" s="19">
        <v>99.98</v>
      </c>
      <c r="O17" s="19">
        <v>12.5</v>
      </c>
      <c r="P17" s="28">
        <v>12.5</v>
      </c>
      <c r="Q17" s="19">
        <f t="shared" si="0"/>
        <v>1357.24</v>
      </c>
      <c r="R17" s="19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19" t="s">
        <v>29</v>
      </c>
      <c r="E18" s="19" t="s">
        <v>29</v>
      </c>
      <c r="F18" s="19" t="s">
        <v>29</v>
      </c>
      <c r="G18" s="19" t="s">
        <v>29</v>
      </c>
      <c r="H18" s="19">
        <v>799.84</v>
      </c>
      <c r="I18" s="19">
        <v>399.92</v>
      </c>
      <c r="J18" s="19">
        <v>20</v>
      </c>
      <c r="K18" s="19">
        <v>25</v>
      </c>
      <c r="L18" s="19">
        <v>25</v>
      </c>
      <c r="M18" s="19">
        <v>499.9</v>
      </c>
      <c r="N18" s="19">
        <v>99.98</v>
      </c>
      <c r="O18" s="19">
        <v>12.5</v>
      </c>
      <c r="P18" s="28">
        <v>12.5</v>
      </c>
      <c r="Q18" s="19">
        <f t="shared" si="0"/>
        <v>1357.24</v>
      </c>
      <c r="R18" s="19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19" t="s">
        <v>29</v>
      </c>
      <c r="E19" s="19" t="s">
        <v>29</v>
      </c>
      <c r="F19" s="19" t="s">
        <v>29</v>
      </c>
      <c r="G19" s="19" t="s">
        <v>29</v>
      </c>
      <c r="H19" s="19">
        <v>799.84</v>
      </c>
      <c r="I19" s="19">
        <v>399.92</v>
      </c>
      <c r="J19" s="19">
        <v>20</v>
      </c>
      <c r="K19" s="19">
        <v>25</v>
      </c>
      <c r="L19" s="19">
        <v>25</v>
      </c>
      <c r="M19" s="19">
        <v>499.9</v>
      </c>
      <c r="N19" s="19">
        <v>99.98</v>
      </c>
      <c r="O19" s="19">
        <v>12.5</v>
      </c>
      <c r="P19" s="28">
        <v>12.5</v>
      </c>
      <c r="Q19" s="19">
        <f t="shared" si="0"/>
        <v>1357.24</v>
      </c>
      <c r="R19" s="19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>
        <v>799.84</v>
      </c>
      <c r="I20" s="19">
        <v>399.92</v>
      </c>
      <c r="J20" s="19">
        <v>20</v>
      </c>
      <c r="K20" s="19">
        <v>25</v>
      </c>
      <c r="L20" s="19">
        <v>25</v>
      </c>
      <c r="M20" s="19">
        <v>499.9</v>
      </c>
      <c r="N20" s="19">
        <v>99.98</v>
      </c>
      <c r="O20" s="19">
        <v>12.5</v>
      </c>
      <c r="P20" s="28">
        <v>12.5</v>
      </c>
      <c r="Q20" s="19">
        <f t="shared" si="0"/>
        <v>1357.24</v>
      </c>
      <c r="R20" s="19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19" t="s">
        <v>29</v>
      </c>
      <c r="E21" s="19" t="s">
        <v>29</v>
      </c>
      <c r="F21" s="19" t="s">
        <v>29</v>
      </c>
      <c r="G21" s="19" t="s">
        <v>29</v>
      </c>
      <c r="H21" s="19">
        <v>799.84</v>
      </c>
      <c r="I21" s="19">
        <v>399.92</v>
      </c>
      <c r="J21" s="19">
        <v>20</v>
      </c>
      <c r="K21" s="19">
        <v>25</v>
      </c>
      <c r="L21" s="19">
        <v>25</v>
      </c>
      <c r="M21" s="19">
        <v>499.9</v>
      </c>
      <c r="N21" s="19">
        <v>99.98</v>
      </c>
      <c r="O21" s="19">
        <v>12.5</v>
      </c>
      <c r="P21" s="28">
        <v>12.5</v>
      </c>
      <c r="Q21" s="19">
        <f t="shared" si="0"/>
        <v>1357.24</v>
      </c>
      <c r="R21" s="19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19" t="s">
        <v>29</v>
      </c>
      <c r="E22" s="19" t="s">
        <v>29</v>
      </c>
      <c r="F22" s="19" t="s">
        <v>29</v>
      </c>
      <c r="G22" s="19" t="s">
        <v>29</v>
      </c>
      <c r="H22" s="19">
        <v>799.84</v>
      </c>
      <c r="I22" s="19">
        <v>399.92</v>
      </c>
      <c r="J22" s="19">
        <v>20</v>
      </c>
      <c r="K22" s="19">
        <v>25</v>
      </c>
      <c r="L22" s="19">
        <v>25</v>
      </c>
      <c r="M22" s="19">
        <v>499.9</v>
      </c>
      <c r="N22" s="19">
        <v>99.98</v>
      </c>
      <c r="O22" s="19">
        <v>12.5</v>
      </c>
      <c r="P22" s="28">
        <v>12.5</v>
      </c>
      <c r="Q22" s="19">
        <f t="shared" si="0"/>
        <v>1357.24</v>
      </c>
      <c r="R22" s="19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19" t="s">
        <v>29</v>
      </c>
      <c r="E23" s="19" t="s">
        <v>29</v>
      </c>
      <c r="F23" s="19" t="s">
        <v>29</v>
      </c>
      <c r="G23" s="19" t="s">
        <v>29</v>
      </c>
      <c r="H23" s="19">
        <v>799.84</v>
      </c>
      <c r="I23" s="19">
        <v>399.92</v>
      </c>
      <c r="J23" s="19">
        <v>20</v>
      </c>
      <c r="K23" s="19">
        <v>25</v>
      </c>
      <c r="L23" s="19">
        <v>25</v>
      </c>
      <c r="M23" s="19">
        <v>499.9</v>
      </c>
      <c r="N23" s="19">
        <v>99.98</v>
      </c>
      <c r="O23" s="19">
        <v>12.5</v>
      </c>
      <c r="P23" s="28">
        <v>12.5</v>
      </c>
      <c r="Q23" s="19">
        <f t="shared" si="0"/>
        <v>1357.24</v>
      </c>
      <c r="R23" s="19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52" t="s">
        <v>67</v>
      </c>
      <c r="D24" s="19" t="s">
        <v>29</v>
      </c>
      <c r="E24" s="19" t="s">
        <v>29</v>
      </c>
      <c r="F24" s="19" t="s">
        <v>29</v>
      </c>
      <c r="G24" s="19" t="s">
        <v>29</v>
      </c>
      <c r="H24" s="19">
        <v>799.84</v>
      </c>
      <c r="I24" s="19">
        <v>399.92</v>
      </c>
      <c r="J24" s="19">
        <v>20</v>
      </c>
      <c r="K24" s="19">
        <v>25</v>
      </c>
      <c r="L24" s="19">
        <v>25</v>
      </c>
      <c r="M24" s="19">
        <v>499.9</v>
      </c>
      <c r="N24" s="19">
        <v>99.98</v>
      </c>
      <c r="O24" s="19">
        <v>12.5</v>
      </c>
      <c r="P24" s="28">
        <v>12.5</v>
      </c>
      <c r="Q24" s="19">
        <f t="shared" si="0"/>
        <v>1357.24</v>
      </c>
      <c r="R24" s="19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19" t="s">
        <v>29</v>
      </c>
      <c r="E25" s="19" t="s">
        <v>29</v>
      </c>
      <c r="F25" s="19" t="s">
        <v>29</v>
      </c>
      <c r="G25" s="19" t="s">
        <v>29</v>
      </c>
      <c r="H25" s="19">
        <v>799.84</v>
      </c>
      <c r="I25" s="19">
        <v>399.92</v>
      </c>
      <c r="J25" s="19">
        <v>20</v>
      </c>
      <c r="K25" s="19">
        <v>25</v>
      </c>
      <c r="L25" s="19">
        <v>25</v>
      </c>
      <c r="M25" s="19">
        <v>499.9</v>
      </c>
      <c r="N25" s="19">
        <v>99.98</v>
      </c>
      <c r="O25" s="19">
        <v>12.5</v>
      </c>
      <c r="P25" s="28">
        <v>12.5</v>
      </c>
      <c r="Q25" s="19">
        <f t="shared" si="0"/>
        <v>1357.24</v>
      </c>
      <c r="R25" s="19">
        <f t="shared" si="1"/>
        <v>537.4</v>
      </c>
      <c r="S25" s="18">
        <f t="shared" si="2"/>
        <v>1894.64</v>
      </c>
    </row>
    <row r="26" ht="20" customHeight="1" spans="1:19">
      <c r="A26" s="44" t="s">
        <v>14</v>
      </c>
      <c r="B26" s="45"/>
      <c r="C26" s="45"/>
      <c r="D26" s="45"/>
      <c r="E26" s="45"/>
      <c r="F26" s="45"/>
      <c r="G26" s="46"/>
      <c r="H26" s="19">
        <f>SUM(H5:H25)</f>
        <v>16796.64</v>
      </c>
      <c r="I26" s="19">
        <f t="shared" ref="I26:P26" si="3">SUM(I5:I25)</f>
        <v>8398.32</v>
      </c>
      <c r="J26" s="19">
        <f t="shared" si="3"/>
        <v>420</v>
      </c>
      <c r="K26" s="19">
        <f t="shared" si="3"/>
        <v>525</v>
      </c>
      <c r="L26" s="19">
        <f t="shared" si="3"/>
        <v>525</v>
      </c>
      <c r="M26" s="19">
        <f t="shared" si="3"/>
        <v>9998</v>
      </c>
      <c r="N26" s="19">
        <f t="shared" si="3"/>
        <v>1999.6</v>
      </c>
      <c r="O26" s="19">
        <f t="shared" si="3"/>
        <v>250</v>
      </c>
      <c r="P26" s="19">
        <f t="shared" si="3"/>
        <v>250</v>
      </c>
      <c r="Q26" s="19">
        <f t="shared" si="0"/>
        <v>27989.64</v>
      </c>
      <c r="R26" s="19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pageSetup paperSize="9" orientation="portrait"/>
  <headerFooter/>
  <ignoredErrors>
    <ignoredError sqref="D5:G10 D11:F11 D12:G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7" activePane="bottomLeft" state="frozen"/>
      <selection/>
      <selection pane="bottomLeft" activeCell="Q6" sqref="B6:C6 Q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48"/>
    <col min="19" max="19" width="19.3833333333333" style="2" customWidth="1"/>
  </cols>
  <sheetData>
    <row r="1" s="1" customFormat="1" ht="25.5" spans="1:19">
      <c r="A1" s="6" t="s">
        <v>70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6"/>
      <c r="O1" s="6"/>
      <c r="P1" s="6"/>
      <c r="Q1" s="6"/>
      <c r="R1" s="49"/>
      <c r="S1" s="47"/>
    </row>
    <row r="2" s="1" customFormat="1" ht="19" customHeight="1" spans="1:19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49"/>
      <c r="S2" s="47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9"/>
      <c r="S3" s="47"/>
    </row>
    <row r="4" s="1" customFormat="1" ht="24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12" t="s">
        <v>72</v>
      </c>
      <c r="R4" s="47" t="s">
        <v>73</v>
      </c>
    </row>
    <row r="5" ht="20" customHeight="1" spans="1:17">
      <c r="A5" s="18">
        <v>1</v>
      </c>
      <c r="B5" s="34" t="s">
        <v>30</v>
      </c>
      <c r="C5" s="53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8">
        <v>12.5</v>
      </c>
      <c r="N5" s="19">
        <f>E5+G5+H5+J5+L5</f>
        <v>1357.24</v>
      </c>
      <c r="O5" s="19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customHeight="1" spans="1:17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8">
        <v>12.5</v>
      </c>
      <c r="N6" s="19">
        <f t="shared" ref="N6:N26" si="0">E6+G6+H6+J6+L6</f>
        <v>1357.24</v>
      </c>
      <c r="O6" s="19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customHeight="1" spans="1:17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8">
        <v>12.5</v>
      </c>
      <c r="N7" s="19">
        <f t="shared" si="0"/>
        <v>1357.24</v>
      </c>
      <c r="O7" s="19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customHeight="1" spans="1:17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8">
        <v>12.5</v>
      </c>
      <c r="N8" s="19">
        <f t="shared" si="0"/>
        <v>1357.24</v>
      </c>
      <c r="O8" s="19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customHeight="1" spans="1:18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8">
        <v>12.5</v>
      </c>
      <c r="N9" s="19">
        <f t="shared" si="0"/>
        <v>1357.24</v>
      </c>
      <c r="O9" s="19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9" t="s">
        <v>74</v>
      </c>
    </row>
    <row r="10" ht="20" customHeight="1" spans="1:18">
      <c r="A10" s="18">
        <v>6</v>
      </c>
      <c r="B10" s="18" t="s">
        <v>40</v>
      </c>
      <c r="C10" s="52" t="s">
        <v>41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0</v>
      </c>
      <c r="K10" s="19">
        <v>0</v>
      </c>
      <c r="L10" s="19">
        <v>0</v>
      </c>
      <c r="M10" s="28">
        <v>0</v>
      </c>
      <c r="N10" s="19">
        <f t="shared" si="0"/>
        <v>844.84</v>
      </c>
      <c r="O10" s="19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8" t="s">
        <v>75</v>
      </c>
    </row>
    <row r="11" ht="20" customHeight="1" spans="1:17">
      <c r="A11" s="18">
        <v>7</v>
      </c>
      <c r="B11" s="18" t="s">
        <v>42</v>
      </c>
      <c r="C11" s="18" t="s">
        <v>43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8">
        <v>12.5</v>
      </c>
      <c r="N11" s="19">
        <f t="shared" si="0"/>
        <v>1357.24</v>
      </c>
      <c r="O11" s="19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customHeight="1" spans="1:17">
      <c r="A12" s="18">
        <v>8</v>
      </c>
      <c r="B12" s="18" t="s">
        <v>44</v>
      </c>
      <c r="C12" s="18" t="s">
        <v>45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8">
        <v>12.5</v>
      </c>
      <c r="N12" s="19">
        <f t="shared" si="0"/>
        <v>1357.24</v>
      </c>
      <c r="O12" s="19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customHeight="1" spans="1:17">
      <c r="A13" s="18">
        <v>9</v>
      </c>
      <c r="B13" s="18" t="s">
        <v>48</v>
      </c>
      <c r="C13" s="18" t="s">
        <v>49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8">
        <v>12.5</v>
      </c>
      <c r="N13" s="19">
        <f t="shared" si="0"/>
        <v>1357.24</v>
      </c>
      <c r="O13" s="19">
        <f t="shared" si="1"/>
        <v>537.4</v>
      </c>
      <c r="P13" s="18">
        <f t="shared" si="2"/>
        <v>1894.64</v>
      </c>
      <c r="Q13" s="52" t="str">
        <f>VLOOKUP(B13,'[1]石河子 中区'!$C:$I,7,0)</f>
        <v>18119250146</v>
      </c>
    </row>
    <row r="14" ht="20" customHeight="1" spans="1:17">
      <c r="A14" s="18">
        <v>10</v>
      </c>
      <c r="B14" s="18" t="s">
        <v>50</v>
      </c>
      <c r="C14" s="18" t="s">
        <v>51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8">
        <v>12.5</v>
      </c>
      <c r="N14" s="19">
        <f t="shared" si="0"/>
        <v>1357.24</v>
      </c>
      <c r="O14" s="19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customHeight="1" spans="1:17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8">
        <v>12.5</v>
      </c>
      <c r="N15" s="19">
        <f t="shared" si="0"/>
        <v>1357.24</v>
      </c>
      <c r="O15" s="19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customHeight="1" spans="1:17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8">
        <v>12.5</v>
      </c>
      <c r="N16" s="19">
        <f t="shared" si="0"/>
        <v>1357.24</v>
      </c>
      <c r="O16" s="19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customHeight="1" spans="1:17">
      <c r="A17" s="18">
        <v>13</v>
      </c>
      <c r="B17" s="18" t="s">
        <v>58</v>
      </c>
      <c r="C17" s="18" t="s">
        <v>59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8">
        <v>12.5</v>
      </c>
      <c r="N17" s="19">
        <f t="shared" si="0"/>
        <v>1357.24</v>
      </c>
      <c r="O17" s="19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customHeight="1" spans="1:17">
      <c r="A18" s="18">
        <v>14</v>
      </c>
      <c r="B18" s="18" t="s">
        <v>60</v>
      </c>
      <c r="C18" s="18" t="s">
        <v>61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8">
        <v>12.5</v>
      </c>
      <c r="N18" s="19">
        <f t="shared" si="0"/>
        <v>1357.24</v>
      </c>
      <c r="O18" s="19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34" t="s">
        <v>62</v>
      </c>
      <c r="C19" s="34" t="s">
        <v>63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8">
        <v>12.5</v>
      </c>
      <c r="N19" s="19">
        <f t="shared" si="0"/>
        <v>1357.24</v>
      </c>
      <c r="O19" s="19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customHeight="1" spans="1:17">
      <c r="A20" s="18">
        <v>16</v>
      </c>
      <c r="B20" s="18" t="s">
        <v>64</v>
      </c>
      <c r="C20" s="18" t="s">
        <v>65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8">
        <v>12.5</v>
      </c>
      <c r="N20" s="19">
        <f t="shared" si="0"/>
        <v>1357.24</v>
      </c>
      <c r="O20" s="19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customHeight="1" spans="1:17">
      <c r="A21" s="18">
        <v>17</v>
      </c>
      <c r="B21" s="18" t="s">
        <v>68</v>
      </c>
      <c r="C21" s="18" t="s">
        <v>69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8">
        <v>12.5</v>
      </c>
      <c r="N21" s="19">
        <f t="shared" si="0"/>
        <v>1357.24</v>
      </c>
      <c r="O21" s="19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customHeight="1" spans="1:17">
      <c r="A22" s="18">
        <v>18</v>
      </c>
      <c r="B22" s="18" t="s">
        <v>76</v>
      </c>
      <c r="C22" s="18" t="s">
        <v>77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8">
        <v>12.5</v>
      </c>
      <c r="N22" s="19">
        <f t="shared" si="0"/>
        <v>1357.24</v>
      </c>
      <c r="O22" s="19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customHeight="1" spans="1:17">
      <c r="A23" s="18">
        <v>19</v>
      </c>
      <c r="B23" s="18" t="s">
        <v>78</v>
      </c>
      <c r="C23" s="18" t="s">
        <v>79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8">
        <v>12.5</v>
      </c>
      <c r="N23" s="19">
        <f t="shared" si="0"/>
        <v>1357.24</v>
      </c>
      <c r="O23" s="19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customHeight="1" spans="1:17">
      <c r="A24" s="18">
        <v>20</v>
      </c>
      <c r="B24" s="18" t="s">
        <v>80</v>
      </c>
      <c r="C24" s="18" t="s">
        <v>81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8">
        <v>12.5</v>
      </c>
      <c r="N24" s="19">
        <f t="shared" si="0"/>
        <v>1357.24</v>
      </c>
      <c r="O24" s="19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customHeight="1" spans="1:17">
      <c r="A25" s="18">
        <v>21</v>
      </c>
      <c r="B25" s="18" t="s">
        <v>82</v>
      </c>
      <c r="C25" s="18" t="s">
        <v>83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8">
        <v>12.5</v>
      </c>
      <c r="N25" s="19">
        <f t="shared" si="0"/>
        <v>1357.24</v>
      </c>
      <c r="O25" s="19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customHeight="1" spans="1:19">
      <c r="A26" s="44" t="s">
        <v>14</v>
      </c>
      <c r="B26" s="45"/>
      <c r="C26" s="45"/>
      <c r="D26" s="46"/>
      <c r="E26" s="19">
        <f>SUM(E5:E25)</f>
        <v>16796.64</v>
      </c>
      <c r="F26" s="19">
        <f t="shared" ref="F26:M26" si="3">SUM(F5:F25)</f>
        <v>8398.32</v>
      </c>
      <c r="G26" s="19">
        <f t="shared" si="3"/>
        <v>420</v>
      </c>
      <c r="H26" s="19">
        <f t="shared" si="3"/>
        <v>525</v>
      </c>
      <c r="I26" s="19">
        <f t="shared" si="3"/>
        <v>525</v>
      </c>
      <c r="J26" s="19">
        <f t="shared" si="3"/>
        <v>9998</v>
      </c>
      <c r="K26" s="19">
        <f t="shared" si="3"/>
        <v>1999.6</v>
      </c>
      <c r="L26" s="19">
        <f t="shared" si="3"/>
        <v>250</v>
      </c>
      <c r="M26" s="19">
        <f t="shared" si="3"/>
        <v>250</v>
      </c>
      <c r="N26" s="19">
        <f t="shared" si="0"/>
        <v>27989.64</v>
      </c>
      <c r="O26" s="19">
        <f t="shared" si="1"/>
        <v>11172.92</v>
      </c>
      <c r="P26" s="18">
        <f t="shared" si="2"/>
        <v>39162.56</v>
      </c>
      <c r="Q26" s="18"/>
      <c r="R26" s="48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1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6" t="s">
        <v>84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7"/>
    </row>
    <row r="2" s="1" customFormat="1" ht="19" customHeight="1" spans="1:17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7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7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47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8">
        <v>12.5</v>
      </c>
      <c r="N5" s="19">
        <f>E5+G5+H5+J5+L5</f>
        <v>1357.24</v>
      </c>
      <c r="O5" s="19">
        <f>F5+I5+K5+M5</f>
        <v>537.4</v>
      </c>
      <c r="P5" s="19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8">
        <v>12.5</v>
      </c>
      <c r="N6" s="19">
        <f>E6+G6+H6+J6+L6</f>
        <v>1357.24</v>
      </c>
      <c r="O6" s="19">
        <f>F6+I6+K6+M6</f>
        <v>537.4</v>
      </c>
      <c r="P6" s="19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8">
        <v>12.5</v>
      </c>
      <c r="N7" s="19">
        <f>E7+G7+H7+J7+L7</f>
        <v>1357.24</v>
      </c>
      <c r="O7" s="19">
        <f>F7+I7+K7+M7</f>
        <v>537.4</v>
      </c>
      <c r="P7" s="19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8">
        <v>12.5</v>
      </c>
      <c r="N8" s="19">
        <f>E8+G8+H8+J8+L8</f>
        <v>1357.24</v>
      </c>
      <c r="O8" s="19">
        <f>F8+I8+K8+M8</f>
        <v>537.4</v>
      </c>
      <c r="P8" s="19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8">
        <v>12.5</v>
      </c>
      <c r="N9" s="19">
        <f>E9+G9+H9+J9+L9</f>
        <v>1357.24</v>
      </c>
      <c r="O9" s="19">
        <f>F9+I9+K9+M9</f>
        <v>537.4</v>
      </c>
      <c r="P9" s="19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499.9</v>
      </c>
      <c r="K10" s="19">
        <v>99.98</v>
      </c>
      <c r="L10" s="19">
        <v>12.5</v>
      </c>
      <c r="M10" s="28">
        <v>12.5</v>
      </c>
      <c r="N10" s="19">
        <f t="shared" ref="N10:N29" si="0">E10+G10+H10+J10+L10</f>
        <v>1357.24</v>
      </c>
      <c r="O10" s="19">
        <f t="shared" ref="O10:O29" si="1">F10+I10+K10+M10</f>
        <v>537.4</v>
      </c>
      <c r="P10" s="19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8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8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8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8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8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8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8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8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8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8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8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8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8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8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8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19">
        <v>799.84</v>
      </c>
      <c r="F26" s="19">
        <v>399.92</v>
      </c>
      <c r="G26" s="19">
        <v>20</v>
      </c>
      <c r="H26" s="19">
        <v>25</v>
      </c>
      <c r="I26" s="19">
        <v>25</v>
      </c>
      <c r="J26" s="19">
        <v>499.9</v>
      </c>
      <c r="K26" s="19">
        <v>99.98</v>
      </c>
      <c r="L26" s="19">
        <v>12.5</v>
      </c>
      <c r="M26" s="28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19">
        <v>799.84</v>
      </c>
      <c r="F27" s="19">
        <v>399.92</v>
      </c>
      <c r="G27" s="19">
        <v>20</v>
      </c>
      <c r="H27" s="19">
        <v>25</v>
      </c>
      <c r="I27" s="19">
        <v>25</v>
      </c>
      <c r="J27" s="19">
        <v>499.9</v>
      </c>
      <c r="K27" s="19">
        <v>99.98</v>
      </c>
      <c r="L27" s="19">
        <v>12.5</v>
      </c>
      <c r="M27" s="28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34" t="s">
        <v>40</v>
      </c>
      <c r="C28" s="18" t="s">
        <v>41</v>
      </c>
      <c r="D28" s="19" t="s">
        <v>29</v>
      </c>
      <c r="E28" s="19">
        <v>799.84</v>
      </c>
      <c r="F28" s="19">
        <v>399.92</v>
      </c>
      <c r="G28" s="19">
        <v>20</v>
      </c>
      <c r="H28" s="19">
        <v>25</v>
      </c>
      <c r="I28" s="19">
        <v>25</v>
      </c>
      <c r="J28" s="19">
        <v>999.8</v>
      </c>
      <c r="K28" s="19">
        <v>199.96</v>
      </c>
      <c r="L28" s="19">
        <v>25</v>
      </c>
      <c r="M28" s="28">
        <v>25</v>
      </c>
      <c r="N28" s="19">
        <f t="shared" si="0"/>
        <v>1869.64</v>
      </c>
      <c r="O28" s="19">
        <f t="shared" si="1"/>
        <v>649.88</v>
      </c>
      <c r="P28" s="19">
        <f t="shared" si="2"/>
        <v>2519.52</v>
      </c>
      <c r="Q28" s="48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19">
        <v>1599.68</v>
      </c>
      <c r="F29" s="19">
        <v>799.84</v>
      </c>
      <c r="G29" s="19">
        <v>40</v>
      </c>
      <c r="H29" s="19">
        <v>50</v>
      </c>
      <c r="I29" s="19">
        <v>50</v>
      </c>
      <c r="J29" s="19">
        <v>999.8</v>
      </c>
      <c r="K29" s="19">
        <v>199.96</v>
      </c>
      <c r="L29" s="19">
        <v>25</v>
      </c>
      <c r="M29" s="28">
        <v>25</v>
      </c>
      <c r="N29" s="19">
        <f t="shared" si="0"/>
        <v>2714.48</v>
      </c>
      <c r="O29" s="19">
        <f t="shared" si="1"/>
        <v>1074.8</v>
      </c>
      <c r="P29" s="19">
        <f t="shared" si="2"/>
        <v>3789.28</v>
      </c>
      <c r="Q29" s="48" t="s">
        <v>92</v>
      </c>
    </row>
    <row r="30" customFormat="1" ht="20" customHeight="1" spans="1:17">
      <c r="A30" s="44" t="s">
        <v>14</v>
      </c>
      <c r="B30" s="45"/>
      <c r="C30" s="45"/>
      <c r="D30" s="46"/>
      <c r="E30" s="19">
        <f>SUM(E5:E29)</f>
        <v>20795.84</v>
      </c>
      <c r="F30" s="19">
        <f t="shared" ref="F30:P30" si="3">SUM(F5:F29)</f>
        <v>10397.92</v>
      </c>
      <c r="G30" s="19">
        <f t="shared" si="3"/>
        <v>520</v>
      </c>
      <c r="H30" s="19">
        <f t="shared" si="3"/>
        <v>650</v>
      </c>
      <c r="I30" s="19">
        <f t="shared" si="3"/>
        <v>650</v>
      </c>
      <c r="J30" s="19">
        <f t="shared" si="3"/>
        <v>13497.3</v>
      </c>
      <c r="K30" s="19">
        <f t="shared" si="3"/>
        <v>2699.46</v>
      </c>
      <c r="L30" s="19">
        <f t="shared" si="3"/>
        <v>337.5</v>
      </c>
      <c r="M30" s="19">
        <f t="shared" si="3"/>
        <v>337.5</v>
      </c>
      <c r="N30" s="19">
        <f t="shared" si="3"/>
        <v>35800.64</v>
      </c>
      <c r="O30" s="19">
        <f t="shared" si="3"/>
        <v>14084.88</v>
      </c>
      <c r="P30" s="19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7" activePane="bottomLeft" state="frozen"/>
      <selection/>
      <selection pane="bottomLeft" activeCell="A15" sqref="$A15:$XFD15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6" t="s">
        <v>93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7"/>
    </row>
    <row r="2" s="1" customFormat="1" ht="19" customHeight="1" spans="1:17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7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7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47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23">
        <v>799.84</v>
      </c>
      <c r="F5" s="23">
        <v>399.92</v>
      </c>
      <c r="G5" s="23">
        <v>20</v>
      </c>
      <c r="H5" s="23">
        <v>25</v>
      </c>
      <c r="I5" s="23">
        <v>25</v>
      </c>
      <c r="J5" s="23">
        <v>499.9</v>
      </c>
      <c r="K5" s="23">
        <v>99.98</v>
      </c>
      <c r="L5" s="23">
        <v>12.5</v>
      </c>
      <c r="M5" s="29">
        <v>12.5</v>
      </c>
      <c r="N5" s="19">
        <f t="shared" ref="N5:N31" si="0">E5+G5+H5+J5+L5</f>
        <v>1357.24</v>
      </c>
      <c r="O5" s="19">
        <f t="shared" ref="O5:O31" si="1">F5+I5+K5+M5</f>
        <v>537.4</v>
      </c>
      <c r="P5" s="19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23">
        <v>799.84</v>
      </c>
      <c r="F6" s="23">
        <v>399.92</v>
      </c>
      <c r="G6" s="23">
        <v>20</v>
      </c>
      <c r="H6" s="23">
        <v>25</v>
      </c>
      <c r="I6" s="23">
        <v>25</v>
      </c>
      <c r="J6" s="23">
        <v>499.9</v>
      </c>
      <c r="K6" s="23">
        <v>99.98</v>
      </c>
      <c r="L6" s="23">
        <v>12.5</v>
      </c>
      <c r="M6" s="29">
        <v>12.5</v>
      </c>
      <c r="N6" s="19">
        <f t="shared" si="0"/>
        <v>1357.24</v>
      </c>
      <c r="O6" s="19">
        <f t="shared" si="1"/>
        <v>537.4</v>
      </c>
      <c r="P6" s="19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23">
        <v>799.84</v>
      </c>
      <c r="F7" s="23">
        <v>399.92</v>
      </c>
      <c r="G7" s="23">
        <v>20</v>
      </c>
      <c r="H7" s="23">
        <v>25</v>
      </c>
      <c r="I7" s="23">
        <v>25</v>
      </c>
      <c r="J7" s="23">
        <v>499.9</v>
      </c>
      <c r="K7" s="23">
        <v>99.98</v>
      </c>
      <c r="L7" s="23">
        <v>12.5</v>
      </c>
      <c r="M7" s="29">
        <v>12.5</v>
      </c>
      <c r="N7" s="19">
        <f t="shared" si="0"/>
        <v>1357.24</v>
      </c>
      <c r="O7" s="19">
        <f t="shared" si="1"/>
        <v>537.4</v>
      </c>
      <c r="P7" s="19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23">
        <v>799.84</v>
      </c>
      <c r="F8" s="23">
        <v>399.92</v>
      </c>
      <c r="G8" s="23">
        <v>20</v>
      </c>
      <c r="H8" s="23">
        <v>25</v>
      </c>
      <c r="I8" s="23">
        <v>25</v>
      </c>
      <c r="J8" s="23">
        <v>499.9</v>
      </c>
      <c r="K8" s="23">
        <v>99.98</v>
      </c>
      <c r="L8" s="23">
        <v>12.5</v>
      </c>
      <c r="M8" s="29">
        <v>12.5</v>
      </c>
      <c r="N8" s="19">
        <f t="shared" si="0"/>
        <v>1357.24</v>
      </c>
      <c r="O8" s="19">
        <f t="shared" si="1"/>
        <v>537.4</v>
      </c>
      <c r="P8" s="19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23">
        <v>799.84</v>
      </c>
      <c r="F9" s="23">
        <v>399.92</v>
      </c>
      <c r="G9" s="23">
        <v>20</v>
      </c>
      <c r="H9" s="23">
        <v>25</v>
      </c>
      <c r="I9" s="23">
        <v>25</v>
      </c>
      <c r="J9" s="23">
        <v>499.9</v>
      </c>
      <c r="K9" s="23">
        <v>99.98</v>
      </c>
      <c r="L9" s="23">
        <v>12.5</v>
      </c>
      <c r="M9" s="29">
        <v>12.5</v>
      </c>
      <c r="N9" s="19">
        <f t="shared" si="0"/>
        <v>1357.24</v>
      </c>
      <c r="O9" s="19">
        <f t="shared" si="1"/>
        <v>537.4</v>
      </c>
      <c r="P9" s="19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23">
        <v>799.84</v>
      </c>
      <c r="F10" s="23">
        <v>399.92</v>
      </c>
      <c r="G10" s="23">
        <v>20</v>
      </c>
      <c r="H10" s="23">
        <v>25</v>
      </c>
      <c r="I10" s="23">
        <v>25</v>
      </c>
      <c r="J10" s="23">
        <v>499.9</v>
      </c>
      <c r="K10" s="23">
        <v>99.98</v>
      </c>
      <c r="L10" s="23">
        <v>12.5</v>
      </c>
      <c r="M10" s="29">
        <v>12.5</v>
      </c>
      <c r="N10" s="19">
        <f t="shared" si="0"/>
        <v>1357.24</v>
      </c>
      <c r="O10" s="19">
        <f t="shared" si="1"/>
        <v>537.4</v>
      </c>
      <c r="P10" s="19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23">
        <v>799.84</v>
      </c>
      <c r="F11" s="23">
        <v>399.92</v>
      </c>
      <c r="G11" s="23">
        <v>20</v>
      </c>
      <c r="H11" s="23">
        <v>25</v>
      </c>
      <c r="I11" s="23">
        <v>25</v>
      </c>
      <c r="J11" s="23">
        <v>499.9</v>
      </c>
      <c r="K11" s="23">
        <v>99.98</v>
      </c>
      <c r="L11" s="23">
        <v>12.5</v>
      </c>
      <c r="M11" s="29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23">
        <v>799.84</v>
      </c>
      <c r="F12" s="23">
        <v>399.92</v>
      </c>
      <c r="G12" s="23">
        <v>20</v>
      </c>
      <c r="H12" s="23">
        <v>25</v>
      </c>
      <c r="I12" s="23">
        <v>25</v>
      </c>
      <c r="J12" s="23">
        <v>499.9</v>
      </c>
      <c r="K12" s="23">
        <v>99.98</v>
      </c>
      <c r="L12" s="23">
        <v>12.5</v>
      </c>
      <c r="M12" s="29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23">
        <v>799.84</v>
      </c>
      <c r="F13" s="23">
        <v>399.92</v>
      </c>
      <c r="G13" s="23">
        <v>20</v>
      </c>
      <c r="H13" s="23">
        <v>25</v>
      </c>
      <c r="I13" s="23">
        <v>25</v>
      </c>
      <c r="J13" s="23">
        <v>499.9</v>
      </c>
      <c r="K13" s="23">
        <v>99.98</v>
      </c>
      <c r="L13" s="23">
        <v>12.5</v>
      </c>
      <c r="M13" s="29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23">
        <v>799.84</v>
      </c>
      <c r="F14" s="23">
        <v>399.92</v>
      </c>
      <c r="G14" s="23">
        <v>20</v>
      </c>
      <c r="H14" s="23">
        <v>25</v>
      </c>
      <c r="I14" s="23">
        <v>25</v>
      </c>
      <c r="J14" s="23">
        <v>499.9</v>
      </c>
      <c r="K14" s="23">
        <v>99.98</v>
      </c>
      <c r="L14" s="23">
        <v>12.5</v>
      </c>
      <c r="M14" s="29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52" t="s">
        <v>53</v>
      </c>
      <c r="D15" s="19" t="s">
        <v>29</v>
      </c>
      <c r="E15" s="23">
        <v>799.84</v>
      </c>
      <c r="F15" s="23">
        <v>399.92</v>
      </c>
      <c r="G15" s="23">
        <v>20</v>
      </c>
      <c r="H15" s="23">
        <v>25</v>
      </c>
      <c r="I15" s="23">
        <v>25</v>
      </c>
      <c r="J15" s="23">
        <v>499.9</v>
      </c>
      <c r="K15" s="23">
        <v>99.98</v>
      </c>
      <c r="L15" s="23">
        <v>12.5</v>
      </c>
      <c r="M15" s="29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23">
        <v>799.84</v>
      </c>
      <c r="F16" s="23">
        <v>399.92</v>
      </c>
      <c r="G16" s="23">
        <v>20</v>
      </c>
      <c r="H16" s="23">
        <v>25</v>
      </c>
      <c r="I16" s="23">
        <v>25</v>
      </c>
      <c r="J16" s="23">
        <v>499.9</v>
      </c>
      <c r="K16" s="23">
        <v>99.98</v>
      </c>
      <c r="L16" s="23">
        <v>12.5</v>
      </c>
      <c r="M16" s="29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23">
        <v>799.84</v>
      </c>
      <c r="F17" s="23">
        <v>399.92</v>
      </c>
      <c r="G17" s="23">
        <v>20</v>
      </c>
      <c r="H17" s="23">
        <v>25</v>
      </c>
      <c r="I17" s="23">
        <v>25</v>
      </c>
      <c r="J17" s="23">
        <v>499.9</v>
      </c>
      <c r="K17" s="23">
        <v>99.98</v>
      </c>
      <c r="L17" s="23">
        <v>12.5</v>
      </c>
      <c r="M17" s="29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23">
        <v>799.84</v>
      </c>
      <c r="F18" s="23">
        <v>399.92</v>
      </c>
      <c r="G18" s="23">
        <v>20</v>
      </c>
      <c r="H18" s="23">
        <v>25</v>
      </c>
      <c r="I18" s="23">
        <v>25</v>
      </c>
      <c r="J18" s="23">
        <v>499.9</v>
      </c>
      <c r="K18" s="23">
        <v>99.98</v>
      </c>
      <c r="L18" s="23">
        <v>12.5</v>
      </c>
      <c r="M18" s="29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23">
        <v>799.84</v>
      </c>
      <c r="F19" s="23">
        <v>399.92</v>
      </c>
      <c r="G19" s="23">
        <v>20</v>
      </c>
      <c r="H19" s="23">
        <v>25</v>
      </c>
      <c r="I19" s="23">
        <v>25</v>
      </c>
      <c r="J19" s="23">
        <v>499.9</v>
      </c>
      <c r="K19" s="23">
        <v>99.98</v>
      </c>
      <c r="L19" s="23">
        <v>12.5</v>
      </c>
      <c r="M19" s="29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23">
        <v>799.84</v>
      </c>
      <c r="F20" s="23">
        <v>399.92</v>
      </c>
      <c r="G20" s="23">
        <v>20</v>
      </c>
      <c r="H20" s="23">
        <v>25</v>
      </c>
      <c r="I20" s="23">
        <v>25</v>
      </c>
      <c r="J20" s="23">
        <v>499.9</v>
      </c>
      <c r="K20" s="23">
        <v>99.98</v>
      </c>
      <c r="L20" s="23">
        <v>12.5</v>
      </c>
      <c r="M20" s="29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23">
        <v>799.84</v>
      </c>
      <c r="F21" s="23">
        <v>399.92</v>
      </c>
      <c r="G21" s="23">
        <v>20</v>
      </c>
      <c r="H21" s="23">
        <v>25</v>
      </c>
      <c r="I21" s="23">
        <v>25</v>
      </c>
      <c r="J21" s="23">
        <v>499.9</v>
      </c>
      <c r="K21" s="23">
        <v>99.98</v>
      </c>
      <c r="L21" s="23">
        <v>12.5</v>
      </c>
      <c r="M21" s="29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23">
        <v>799.84</v>
      </c>
      <c r="F22" s="23">
        <v>399.92</v>
      </c>
      <c r="G22" s="23">
        <v>20</v>
      </c>
      <c r="H22" s="23">
        <v>25</v>
      </c>
      <c r="I22" s="23">
        <v>25</v>
      </c>
      <c r="J22" s="23">
        <v>499.9</v>
      </c>
      <c r="K22" s="23">
        <v>99.98</v>
      </c>
      <c r="L22" s="23">
        <v>12.5</v>
      </c>
      <c r="M22" s="29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23">
        <v>799.84</v>
      </c>
      <c r="F23" s="23">
        <v>399.92</v>
      </c>
      <c r="G23" s="23">
        <v>20</v>
      </c>
      <c r="H23" s="23">
        <v>25</v>
      </c>
      <c r="I23" s="23">
        <v>25</v>
      </c>
      <c r="J23" s="23">
        <v>499.9</v>
      </c>
      <c r="K23" s="23">
        <v>99.98</v>
      </c>
      <c r="L23" s="23">
        <v>12.5</v>
      </c>
      <c r="M23" s="29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23">
        <v>799.84</v>
      </c>
      <c r="F24" s="23">
        <v>399.92</v>
      </c>
      <c r="G24" s="23">
        <v>20</v>
      </c>
      <c r="H24" s="23">
        <v>25</v>
      </c>
      <c r="I24" s="23">
        <v>25</v>
      </c>
      <c r="J24" s="23">
        <v>499.9</v>
      </c>
      <c r="K24" s="23">
        <v>99.98</v>
      </c>
      <c r="L24" s="23">
        <v>12.5</v>
      </c>
      <c r="M24" s="29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23">
        <v>799.84</v>
      </c>
      <c r="F25" s="23">
        <v>399.92</v>
      </c>
      <c r="G25" s="23">
        <v>20</v>
      </c>
      <c r="H25" s="23">
        <v>25</v>
      </c>
      <c r="I25" s="23">
        <v>25</v>
      </c>
      <c r="J25" s="23">
        <v>499.9</v>
      </c>
      <c r="K25" s="23">
        <v>99.98</v>
      </c>
      <c r="L25" s="23">
        <v>12.5</v>
      </c>
      <c r="M25" s="29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23">
        <v>799.84</v>
      </c>
      <c r="F26" s="23">
        <v>399.92</v>
      </c>
      <c r="G26" s="23">
        <v>20</v>
      </c>
      <c r="H26" s="23">
        <v>25</v>
      </c>
      <c r="I26" s="23">
        <v>25</v>
      </c>
      <c r="J26" s="23">
        <v>499.9</v>
      </c>
      <c r="K26" s="23">
        <v>99.98</v>
      </c>
      <c r="L26" s="23">
        <v>12.5</v>
      </c>
      <c r="M26" s="29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23">
        <v>799.84</v>
      </c>
      <c r="F27" s="23">
        <v>399.92</v>
      </c>
      <c r="G27" s="23">
        <v>20</v>
      </c>
      <c r="H27" s="23">
        <v>25</v>
      </c>
      <c r="I27" s="23">
        <v>25</v>
      </c>
      <c r="J27" s="23">
        <v>499.9</v>
      </c>
      <c r="K27" s="23">
        <v>99.98</v>
      </c>
      <c r="L27" s="23">
        <v>12.5</v>
      </c>
      <c r="M27" s="29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21" t="s">
        <v>40</v>
      </c>
      <c r="C28" s="18" t="s">
        <v>41</v>
      </c>
      <c r="D28" s="19" t="s">
        <v>29</v>
      </c>
      <c r="E28" s="23">
        <v>799.84</v>
      </c>
      <c r="F28" s="23">
        <v>399.92</v>
      </c>
      <c r="G28" s="23">
        <v>20</v>
      </c>
      <c r="H28" s="23">
        <v>25</v>
      </c>
      <c r="I28" s="23">
        <v>25</v>
      </c>
      <c r="J28" s="23">
        <v>499.9</v>
      </c>
      <c r="K28" s="23">
        <v>99.98</v>
      </c>
      <c r="L28" s="23">
        <v>12.5</v>
      </c>
      <c r="M28" s="29">
        <v>12.5</v>
      </c>
      <c r="N28" s="19">
        <f t="shared" si="0"/>
        <v>1357.24</v>
      </c>
      <c r="O28" s="19">
        <f t="shared" si="1"/>
        <v>537.4</v>
      </c>
      <c r="P28" s="19">
        <f t="shared" si="2"/>
        <v>1894.64</v>
      </c>
      <c r="Q28" s="48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23">
        <v>799.84</v>
      </c>
      <c r="F29" s="23">
        <v>399.92</v>
      </c>
      <c r="G29" s="23">
        <v>20</v>
      </c>
      <c r="H29" s="23">
        <v>25</v>
      </c>
      <c r="I29" s="23">
        <v>25</v>
      </c>
      <c r="J29" s="23">
        <v>499.9</v>
      </c>
      <c r="K29" s="23">
        <v>99.98</v>
      </c>
      <c r="L29" s="23">
        <v>12.5</v>
      </c>
      <c r="M29" s="29">
        <v>12.5</v>
      </c>
      <c r="N29" s="19">
        <f t="shared" si="0"/>
        <v>1357.24</v>
      </c>
      <c r="O29" s="19">
        <f t="shared" si="1"/>
        <v>537.4</v>
      </c>
      <c r="P29" s="19">
        <f t="shared" si="2"/>
        <v>1894.64</v>
      </c>
      <c r="Q29" s="48"/>
    </row>
    <row r="30" s="2" customFormat="1" ht="20" customHeight="1" spans="1:17">
      <c r="A30" s="18">
        <v>26</v>
      </c>
      <c r="B30" s="38" t="s">
        <v>94</v>
      </c>
      <c r="C30" s="39" t="s">
        <v>95</v>
      </c>
      <c r="D30" s="40" t="s">
        <v>29</v>
      </c>
      <c r="E30" s="23">
        <v>1599.68</v>
      </c>
      <c r="F30" s="23">
        <v>799.84</v>
      </c>
      <c r="G30" s="23">
        <v>40</v>
      </c>
      <c r="H30" s="23">
        <v>50</v>
      </c>
      <c r="I30" s="23">
        <v>50</v>
      </c>
      <c r="J30" s="23">
        <v>999.8</v>
      </c>
      <c r="K30" s="23">
        <v>199.96</v>
      </c>
      <c r="L30" s="23">
        <v>25</v>
      </c>
      <c r="M30" s="29">
        <v>25</v>
      </c>
      <c r="N30" s="19">
        <f t="shared" si="0"/>
        <v>2714.48</v>
      </c>
      <c r="O30" s="19">
        <f t="shared" si="1"/>
        <v>1074.8</v>
      </c>
      <c r="P30" s="19">
        <f t="shared" si="2"/>
        <v>3789.28</v>
      </c>
      <c r="Q30" s="48" t="s">
        <v>96</v>
      </c>
    </row>
    <row r="31" s="2" customFormat="1" ht="20" customHeight="1" spans="1:16">
      <c r="A31" s="18">
        <v>27</v>
      </c>
      <c r="B31" s="41" t="s">
        <v>97</v>
      </c>
      <c r="C31" s="42" t="s">
        <v>98</v>
      </c>
      <c r="D31" s="43" t="s">
        <v>29</v>
      </c>
      <c r="E31" s="23">
        <v>799.84</v>
      </c>
      <c r="F31" s="23">
        <v>399.92</v>
      </c>
      <c r="G31" s="23">
        <v>20</v>
      </c>
      <c r="H31" s="23">
        <v>25</v>
      </c>
      <c r="I31" s="23">
        <v>25</v>
      </c>
      <c r="J31" s="23">
        <v>499.9</v>
      </c>
      <c r="K31" s="23">
        <v>99.98</v>
      </c>
      <c r="L31" s="23">
        <v>12.5</v>
      </c>
      <c r="M31" s="29">
        <v>12.5</v>
      </c>
      <c r="N31" s="19">
        <f t="shared" si="0"/>
        <v>1357.24</v>
      </c>
      <c r="O31" s="19">
        <f t="shared" si="1"/>
        <v>537.4</v>
      </c>
      <c r="P31" s="19">
        <f t="shared" si="2"/>
        <v>1894.64</v>
      </c>
    </row>
    <row r="32" customFormat="1" ht="20" customHeight="1" spans="1:17">
      <c r="A32" s="44" t="s">
        <v>14</v>
      </c>
      <c r="B32" s="45"/>
      <c r="C32" s="45"/>
      <c r="D32" s="46"/>
      <c r="E32" s="24">
        <f t="shared" ref="E32:P32" si="3">SUM(E5:E31)</f>
        <v>22395.52</v>
      </c>
      <c r="F32" s="24">
        <f t="shared" si="3"/>
        <v>11197.76</v>
      </c>
      <c r="G32" s="24">
        <f t="shared" si="3"/>
        <v>560</v>
      </c>
      <c r="H32" s="24">
        <f t="shared" si="3"/>
        <v>700</v>
      </c>
      <c r="I32" s="24">
        <f t="shared" si="3"/>
        <v>700</v>
      </c>
      <c r="J32" s="24">
        <f t="shared" si="3"/>
        <v>13997.2</v>
      </c>
      <c r="K32" s="24">
        <f t="shared" si="3"/>
        <v>2799.44</v>
      </c>
      <c r="L32" s="24">
        <f t="shared" si="3"/>
        <v>350</v>
      </c>
      <c r="M32" s="24">
        <f t="shared" si="3"/>
        <v>350</v>
      </c>
      <c r="N32" s="19">
        <f t="shared" si="3"/>
        <v>38002.72</v>
      </c>
      <c r="O32" s="19">
        <f t="shared" si="3"/>
        <v>15047.2</v>
      </c>
      <c r="P32" s="19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85" zoomScaleNormal="85" workbookViewId="0">
      <pane ySplit="4" topLeftCell="A5" activePane="bottomLeft" state="frozen"/>
      <selection/>
      <selection pane="bottomLeft" activeCell="U1" sqref="U$1:U$104857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1">
      <c r="A5" s="18">
        <v>1</v>
      </c>
      <c r="B5" s="18" t="s">
        <v>30</v>
      </c>
      <c r="C5" s="18" t="s">
        <v>31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31"/>
      <c r="S5" s="31"/>
      <c r="T5" s="31"/>
      <c r="U5" t="e">
        <f>VLOOKUP(C5,[3]Sheet1!$D:$D,1,0)</f>
        <v>#N/A</v>
      </c>
    </row>
    <row r="6" ht="20" customHeight="1" spans="1:20">
      <c r="A6" s="18">
        <v>2</v>
      </c>
      <c r="B6" s="18" t="s">
        <v>32</v>
      </c>
      <c r="C6" s="18" t="s">
        <v>33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ref="O6:O27" si="0">F6+H6+I6+K6+M6</f>
        <v>1357.24</v>
      </c>
      <c r="P6" s="19">
        <f t="shared" ref="P6:P27" si="1">G6+J6+L6+N6</f>
        <v>537.4</v>
      </c>
      <c r="Q6" s="19">
        <f t="shared" ref="Q6:Q29" si="2">O6+P6</f>
        <v>1894.64</v>
      </c>
      <c r="R6" s="31"/>
      <c r="S6" s="31"/>
      <c r="T6" s="31"/>
    </row>
    <row r="7" ht="20" customHeight="1" spans="1:20">
      <c r="A7" s="18">
        <v>3</v>
      </c>
      <c r="B7" s="18" t="s">
        <v>34</v>
      </c>
      <c r="C7" s="18" t="s">
        <v>35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36</v>
      </c>
      <c r="C8" s="18" t="s">
        <v>37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38</v>
      </c>
      <c r="C9" s="18" t="s">
        <v>39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42</v>
      </c>
      <c r="C10" s="18" t="s">
        <v>43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44</v>
      </c>
      <c r="C11" s="18" t="s">
        <v>45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48</v>
      </c>
      <c r="C12" s="18" t="s">
        <v>49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1"/>
      <c r="S12" s="31"/>
      <c r="T12" s="31"/>
    </row>
    <row r="13" ht="20" customHeight="1" spans="1:20">
      <c r="A13" s="18">
        <v>9</v>
      </c>
      <c r="B13" s="18" t="s">
        <v>50</v>
      </c>
      <c r="C13" s="18" t="s">
        <v>51</v>
      </c>
      <c r="D13" s="19" t="str">
        <f>VLOOKUP(C13,[2]Sheet1!$D:$F,3,0)</f>
        <v>4,999.00</v>
      </c>
      <c r="E13" s="18"/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1"/>
      <c r="S13" s="31"/>
      <c r="T13" s="31"/>
    </row>
    <row r="14" ht="20" customHeight="1" spans="1:20">
      <c r="A14" s="18">
        <v>10</v>
      </c>
      <c r="B14" s="18" t="s">
        <v>76</v>
      </c>
      <c r="C14" s="18" t="s">
        <v>77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2">
        <f>E14*5%</f>
        <v>85</v>
      </c>
      <c r="S14" s="32">
        <f>E14*5%</f>
        <v>85</v>
      </c>
      <c r="T14" s="32">
        <f>R14+S14</f>
        <v>170</v>
      </c>
    </row>
    <row r="15" ht="20" customHeight="1" spans="1:20">
      <c r="A15" s="18">
        <v>11</v>
      </c>
      <c r="B15" s="18" t="s">
        <v>54</v>
      </c>
      <c r="C15" s="18" t="s">
        <v>55</v>
      </c>
      <c r="D15" s="19" t="str">
        <f>VLOOKUP(C15,[2]Sheet1!$D:$F,3,0)</f>
        <v>4,999.00</v>
      </c>
      <c r="E15" s="20">
        <v>1700</v>
      </c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2">
        <f>E15*5%</f>
        <v>85</v>
      </c>
      <c r="S15" s="32">
        <f>E15*5%</f>
        <v>85</v>
      </c>
      <c r="T15" s="32">
        <f>R15+S15</f>
        <v>170</v>
      </c>
    </row>
    <row r="16" ht="20" customHeight="1" spans="1:20">
      <c r="A16" s="18">
        <v>12</v>
      </c>
      <c r="B16" s="18" t="s">
        <v>80</v>
      </c>
      <c r="C16" s="18" t="s">
        <v>81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ht="20" customHeight="1" spans="1:20">
      <c r="A17" s="18">
        <v>13</v>
      </c>
      <c r="B17" s="18" t="s">
        <v>60</v>
      </c>
      <c r="C17" s="18" t="s">
        <v>61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ht="20" customHeight="1" spans="1:20">
      <c r="A18" s="18">
        <v>14</v>
      </c>
      <c r="B18" s="18" t="s">
        <v>64</v>
      </c>
      <c r="C18" s="18" t="s">
        <v>65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ht="20" customHeight="1" spans="1:20">
      <c r="A19" s="18">
        <v>15</v>
      </c>
      <c r="B19" s="18" t="s">
        <v>82</v>
      </c>
      <c r="C19" s="18" t="s">
        <v>83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85</v>
      </c>
      <c r="C20" s="18" t="s">
        <v>86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customFormat="1" ht="20" customHeight="1" spans="1:20">
      <c r="A21" s="18">
        <v>17</v>
      </c>
      <c r="B21" s="18" t="s">
        <v>89</v>
      </c>
      <c r="C21" s="18" t="s">
        <v>90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31"/>
      <c r="S21" s="31"/>
      <c r="T21" s="31"/>
    </row>
    <row r="22" ht="20" customHeight="1" spans="1:20">
      <c r="A22" s="18">
        <v>18</v>
      </c>
      <c r="B22" s="21" t="s">
        <v>40</v>
      </c>
      <c r="C22" s="18" t="s">
        <v>41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31"/>
      <c r="S22" s="31"/>
      <c r="T22" s="31"/>
    </row>
    <row r="23" customFormat="1" ht="20" customHeight="1" spans="1:20">
      <c r="A23" s="18">
        <v>19</v>
      </c>
      <c r="B23" s="18" t="s">
        <v>66</v>
      </c>
      <c r="C23" s="18" t="s">
        <v>67</v>
      </c>
      <c r="D23" s="19" t="str">
        <f>VLOOKUP(C23,[2]Sheet1!$D:$F,3,0)</f>
        <v>4,999.00</v>
      </c>
      <c r="E23" s="22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31"/>
      <c r="S23" s="31"/>
      <c r="T23" s="31"/>
    </row>
    <row r="24" s="2" customFormat="1" ht="20" customHeight="1" spans="1:21">
      <c r="A24" s="18">
        <v>20</v>
      </c>
      <c r="B24" s="20" t="s">
        <v>94</v>
      </c>
      <c r="C24" s="18" t="s">
        <v>95</v>
      </c>
      <c r="D24" s="19" t="str">
        <f>VLOOKUP(C24,[2]Sheet1!$D:$F,3,0)</f>
        <v>4,999.00</v>
      </c>
      <c r="E24" s="22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8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 t="e">
        <f>VLOOKUP(C24,[3]Sheet1!$D:$D,1,0)</f>
        <v>#N/A</v>
      </c>
    </row>
    <row r="25" s="2" customFormat="1" ht="20" customHeight="1" spans="1:21">
      <c r="A25" s="18">
        <v>21</v>
      </c>
      <c r="B25" s="18" t="s">
        <v>97</v>
      </c>
      <c r="C25" s="18" t="s">
        <v>98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8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105</v>
      </c>
      <c r="C26" s="18" t="s">
        <v>106</v>
      </c>
      <c r="D26" s="19" t="str">
        <f>VLOOKUP(C26,[2]Sheet1!$D:$F,3,0)</f>
        <v>4,999.00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19">
        <v>12.5</v>
      </c>
      <c r="N26" s="28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  <c r="U26"/>
    </row>
    <row r="27" s="2" customFormat="1" ht="20" customHeight="1" spans="1:21">
      <c r="A27" s="18">
        <v>23</v>
      </c>
      <c r="B27" s="18" t="s">
        <v>107</v>
      </c>
      <c r="C27" s="18" t="s">
        <v>108</v>
      </c>
      <c r="D27" s="19" t="str">
        <f>VLOOKUP(C27,[2]Sheet1!$D:$F,3,0)</f>
        <v>4,999.00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19">
        <v>12.5</v>
      </c>
      <c r="N27" s="28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  <c r="U27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18396.32</v>
      </c>
      <c r="G28" s="24">
        <f t="shared" ref="G28:Q28" si="3">SUM(G5:G27)</f>
        <v>9198.16</v>
      </c>
      <c r="H28" s="24">
        <f t="shared" si="3"/>
        <v>460</v>
      </c>
      <c r="I28" s="24">
        <f t="shared" si="3"/>
        <v>575</v>
      </c>
      <c r="J28" s="24">
        <f t="shared" si="3"/>
        <v>575</v>
      </c>
      <c r="K28" s="24">
        <f t="shared" si="3"/>
        <v>11497.7</v>
      </c>
      <c r="L28" s="24">
        <f t="shared" si="3"/>
        <v>2299.54</v>
      </c>
      <c r="M28" s="24">
        <f t="shared" si="3"/>
        <v>287.5</v>
      </c>
      <c r="N28" s="24">
        <f t="shared" si="3"/>
        <v>287.5</v>
      </c>
      <c r="O28" s="24">
        <f t="shared" si="3"/>
        <v>31216.52</v>
      </c>
      <c r="P28" s="24">
        <f t="shared" si="3"/>
        <v>12360.2</v>
      </c>
      <c r="Q28" s="19">
        <f t="shared" si="3"/>
        <v>43576.72</v>
      </c>
      <c r="R28" s="19">
        <f t="shared" ref="O28:T28" si="4">SUM(R5:R25)</f>
        <v>170</v>
      </c>
      <c r="S28" s="19">
        <f t="shared" si="4"/>
        <v>170</v>
      </c>
      <c r="T28" s="19">
        <f t="shared" si="4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pane ySplit="4" topLeftCell="A9" activePane="bottomLeft" state="frozen"/>
      <selection/>
      <selection pane="bottomLeft" activeCell="U26" sqref="U2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34" t="s">
        <v>32</v>
      </c>
      <c r="C5" s="34" t="s">
        <v>33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 t="shared" ref="O5:O27" si="0">F5+H5+I5+K5+M5</f>
        <v>1357.24</v>
      </c>
      <c r="P5" s="19">
        <f t="shared" ref="P5:P27" si="1">G5+J5+L5+N5</f>
        <v>537.4</v>
      </c>
      <c r="Q5" s="19">
        <f t="shared" ref="Q5:Q27" si="2">O5+P5</f>
        <v>1894.64</v>
      </c>
      <c r="R5" s="31"/>
      <c r="S5" s="31"/>
      <c r="T5" s="31"/>
    </row>
    <row r="6" ht="20" customHeight="1" spans="1:20">
      <c r="A6" s="18">
        <v>2</v>
      </c>
      <c r="B6" s="18" t="s">
        <v>34</v>
      </c>
      <c r="C6" s="18" t="s">
        <v>35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31"/>
      <c r="S6" s="31"/>
      <c r="T6" s="31"/>
    </row>
    <row r="7" ht="20" customHeight="1" spans="1:20">
      <c r="A7" s="18">
        <v>3</v>
      </c>
      <c r="B7" s="18" t="s">
        <v>36</v>
      </c>
      <c r="C7" s="18" t="s">
        <v>37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38</v>
      </c>
      <c r="C8" s="18" t="s">
        <v>39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42</v>
      </c>
      <c r="C9" s="18" t="s">
        <v>43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44</v>
      </c>
      <c r="C10" s="18" t="s">
        <v>45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48</v>
      </c>
      <c r="C11" s="18" t="s">
        <v>49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50</v>
      </c>
      <c r="C12" s="18" t="s">
        <v>51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1"/>
      <c r="S12" s="31"/>
      <c r="T12" s="31"/>
    </row>
    <row r="13" ht="20" customHeight="1" spans="1:20">
      <c r="A13" s="18">
        <v>9</v>
      </c>
      <c r="B13" s="18" t="s">
        <v>76</v>
      </c>
      <c r="C13" s="18" t="s">
        <v>77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54</v>
      </c>
      <c r="C14" s="18" t="s">
        <v>55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2">
        <f>E14*5%</f>
        <v>85</v>
      </c>
      <c r="S14" s="32">
        <f>E14*5%</f>
        <v>85</v>
      </c>
      <c r="T14" s="32">
        <f>R14+S14</f>
        <v>170</v>
      </c>
    </row>
    <row r="15" ht="20" customHeight="1" spans="1:20">
      <c r="A15" s="18">
        <v>11</v>
      </c>
      <c r="B15" s="18" t="s">
        <v>80</v>
      </c>
      <c r="C15" s="18" t="s">
        <v>81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1"/>
      <c r="S15" s="31"/>
      <c r="T15" s="31"/>
    </row>
    <row r="16" ht="20" customHeight="1" spans="1:20">
      <c r="A16" s="18">
        <v>12</v>
      </c>
      <c r="B16" s="34" t="s">
        <v>60</v>
      </c>
      <c r="C16" s="34" t="s">
        <v>61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ht="20" customHeight="1" spans="1:20">
      <c r="A17" s="18">
        <v>13</v>
      </c>
      <c r="B17" s="18" t="s">
        <v>64</v>
      </c>
      <c r="C17" s="18" t="s">
        <v>65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ht="20" customHeight="1" spans="1:20">
      <c r="A18" s="18">
        <v>14</v>
      </c>
      <c r="B18" s="18" t="s">
        <v>82</v>
      </c>
      <c r="C18" s="18" t="s">
        <v>83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customFormat="1" ht="20" customHeight="1" spans="1:20">
      <c r="A19" s="18">
        <v>15</v>
      </c>
      <c r="B19" s="18" t="s">
        <v>85</v>
      </c>
      <c r="C19" s="18" t="s">
        <v>86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89</v>
      </c>
      <c r="C20" s="18" t="s">
        <v>90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ht="20" customHeight="1" spans="1:20">
      <c r="A21" s="18">
        <v>17</v>
      </c>
      <c r="B21" s="21" t="s">
        <v>40</v>
      </c>
      <c r="C21" s="18" t="s">
        <v>41</v>
      </c>
      <c r="D21" s="19" t="str">
        <f>VLOOKUP(C21,[2]Sheet1!$D:$F,3,0)</f>
        <v>4,999.00</v>
      </c>
      <c r="E21" s="22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31"/>
      <c r="S21" s="31"/>
      <c r="T21" s="31"/>
    </row>
    <row r="22" customFormat="1" ht="20" customHeight="1" spans="1:20">
      <c r="A22" s="18">
        <v>18</v>
      </c>
      <c r="B22" s="18" t="s">
        <v>66</v>
      </c>
      <c r="C22" s="18" t="s">
        <v>67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31"/>
      <c r="S22" s="31"/>
      <c r="T22" s="31"/>
    </row>
    <row r="23" s="2" customFormat="1" ht="20" customHeight="1" spans="1:21">
      <c r="A23" s="18">
        <v>19</v>
      </c>
      <c r="B23" s="18" t="s">
        <v>97</v>
      </c>
      <c r="C23" s="18" t="s">
        <v>98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  <c r="U23"/>
    </row>
    <row r="24" s="2" customFormat="1" ht="20" customHeight="1" spans="1:21">
      <c r="A24" s="18">
        <v>20</v>
      </c>
      <c r="B24" s="18" t="s">
        <v>105</v>
      </c>
      <c r="C24" s="18" t="s">
        <v>106</v>
      </c>
      <c r="D24" s="19" t="str">
        <f>VLOOKUP(C24,[2]Sheet1!$D:$F,3,0)</f>
        <v>4,999.00</v>
      </c>
      <c r="E24" s="18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8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/>
    </row>
    <row r="25" s="2" customFormat="1" ht="20" customHeight="1" spans="1:21">
      <c r="A25" s="18">
        <v>21</v>
      </c>
      <c r="B25" s="18" t="s">
        <v>107</v>
      </c>
      <c r="C25" s="18" t="s">
        <v>108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8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62</v>
      </c>
      <c r="C26" s="18" t="s">
        <v>63</v>
      </c>
      <c r="D26" s="19" t="s">
        <v>110</v>
      </c>
      <c r="E26" s="18"/>
      <c r="F26" s="19"/>
      <c r="G26" s="19"/>
      <c r="H26" s="19"/>
      <c r="I26" s="19"/>
      <c r="J26" s="19"/>
      <c r="K26" s="19"/>
      <c r="L26" s="19"/>
      <c r="M26" s="23">
        <v>18.14</v>
      </c>
      <c r="N26" s="28"/>
      <c r="O26" s="19">
        <f t="shared" si="0"/>
        <v>18.14</v>
      </c>
      <c r="P26" s="19">
        <f t="shared" si="1"/>
        <v>0</v>
      </c>
      <c r="Q26" s="19">
        <f t="shared" si="2"/>
        <v>18.14</v>
      </c>
      <c r="R26" s="19"/>
      <c r="S26" s="19"/>
      <c r="T26" s="19"/>
      <c r="U26" t="s">
        <v>111</v>
      </c>
    </row>
    <row r="27" s="2" customFormat="1" ht="20" customHeight="1" spans="1:21">
      <c r="A27" s="18">
        <v>23</v>
      </c>
      <c r="B27" s="18" t="s">
        <v>30</v>
      </c>
      <c r="C27" s="18" t="s">
        <v>31</v>
      </c>
      <c r="D27" s="19" t="s">
        <v>112</v>
      </c>
      <c r="E27" s="18"/>
      <c r="F27" s="19"/>
      <c r="G27" s="19"/>
      <c r="H27" s="19"/>
      <c r="I27" s="19"/>
      <c r="J27" s="19"/>
      <c r="K27" s="19"/>
      <c r="L27" s="19"/>
      <c r="M27" s="23">
        <v>3.57</v>
      </c>
      <c r="N27" s="28"/>
      <c r="O27" s="19">
        <f t="shared" si="0"/>
        <v>3.57</v>
      </c>
      <c r="P27" s="19">
        <f t="shared" si="1"/>
        <v>0</v>
      </c>
      <c r="Q27" s="19">
        <f t="shared" si="2"/>
        <v>3.57</v>
      </c>
      <c r="R27" s="19"/>
      <c r="S27" s="19"/>
      <c r="T27" s="19"/>
      <c r="U27" t="s">
        <v>113</v>
      </c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16796.64</v>
      </c>
      <c r="G28" s="24">
        <f t="shared" ref="G28:T28" si="3">SUM(G5:G27)</f>
        <v>8398.32</v>
      </c>
      <c r="H28" s="24">
        <f t="shared" si="3"/>
        <v>420</v>
      </c>
      <c r="I28" s="24">
        <f t="shared" si="3"/>
        <v>525</v>
      </c>
      <c r="J28" s="24">
        <f t="shared" si="3"/>
        <v>525</v>
      </c>
      <c r="K28" s="24">
        <f t="shared" si="3"/>
        <v>10497.9</v>
      </c>
      <c r="L28" s="24">
        <f t="shared" si="3"/>
        <v>2099.58</v>
      </c>
      <c r="M28" s="24">
        <f t="shared" si="3"/>
        <v>284.21</v>
      </c>
      <c r="N28" s="24">
        <f t="shared" si="3"/>
        <v>262.5</v>
      </c>
      <c r="O28" s="24">
        <f t="shared" si="3"/>
        <v>28523.75</v>
      </c>
      <c r="P28" s="24">
        <f t="shared" si="3"/>
        <v>11285.4</v>
      </c>
      <c r="Q28" s="24">
        <f t="shared" si="3"/>
        <v>39809.15</v>
      </c>
      <c r="R28" s="24">
        <f t="shared" si="3"/>
        <v>170</v>
      </c>
      <c r="S28" s="24">
        <f t="shared" si="3"/>
        <v>170</v>
      </c>
      <c r="T28" s="24">
        <f t="shared" si="3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85" zoomScaleNormal="85" topLeftCell="B1" workbookViewId="0">
      <pane ySplit="4" topLeftCell="A5" activePane="bottomLeft" state="frozen"/>
      <selection/>
      <selection pane="bottomLeft" activeCell="I33" sqref="I33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 t="shared" ref="O5:O14" si="0">F5+H5+I5+K5+M5</f>
        <v>1357.24</v>
      </c>
      <c r="P5" s="19">
        <f t="shared" ref="P5:P14" si="1">G5+J5+L5+N5</f>
        <v>537.4</v>
      </c>
      <c r="Q5" s="19">
        <f t="shared" ref="Q5:Q14" si="2">O5+P5</f>
        <v>1894.64</v>
      </c>
      <c r="R5" s="31"/>
      <c r="S5" s="31"/>
      <c r="T5" s="31"/>
    </row>
    <row r="6" ht="20" customHeight="1" spans="1:20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31"/>
      <c r="S6" s="31"/>
      <c r="T6" s="31"/>
    </row>
    <row r="7" ht="20" customHeight="1" spans="1:20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1700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2">
        <f>E12*5%</f>
        <v>85</v>
      </c>
      <c r="S12" s="32">
        <f>E12*5%</f>
        <v>85</v>
      </c>
      <c r="T12" s="32">
        <f>R12+S12</f>
        <v>170</v>
      </c>
    </row>
    <row r="13" ht="20" customHeight="1" spans="1:20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1"/>
      <c r="S14" s="31"/>
      <c r="T14" s="31"/>
    </row>
    <row r="15" ht="20" customHeight="1" spans="1:20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ref="O15:O25" si="3">F15+H15+I15+K15+M15</f>
        <v>1357.24</v>
      </c>
      <c r="P15" s="19">
        <f t="shared" ref="P15:P25" si="4">G15+J15+L15+N15</f>
        <v>537.4</v>
      </c>
      <c r="Q15" s="19">
        <f t="shared" ref="Q15:Q25" si="5">O15+P15</f>
        <v>1894.64</v>
      </c>
      <c r="R15" s="31"/>
      <c r="S15" s="31"/>
      <c r="T15" s="31"/>
    </row>
    <row r="16" ht="20" customHeight="1" spans="1:20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3"/>
        <v>1357.24</v>
      </c>
      <c r="P16" s="19">
        <f t="shared" si="4"/>
        <v>537.4</v>
      </c>
      <c r="Q16" s="19">
        <f t="shared" si="5"/>
        <v>1894.64</v>
      </c>
      <c r="R16" s="31"/>
      <c r="S16" s="31"/>
      <c r="T16" s="31"/>
    </row>
    <row r="17" customFormat="1" ht="20" customHeight="1" spans="1:20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3"/>
        <v>1357.24</v>
      </c>
      <c r="P17" s="19">
        <f t="shared" si="4"/>
        <v>537.4</v>
      </c>
      <c r="Q17" s="19">
        <f t="shared" si="5"/>
        <v>1894.64</v>
      </c>
      <c r="R17" s="31"/>
      <c r="S17" s="31"/>
      <c r="T17" s="31"/>
    </row>
    <row r="18" customFormat="1" ht="20" customHeight="1" spans="1:20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3"/>
        <v>1357.24</v>
      </c>
      <c r="P18" s="19">
        <f t="shared" si="4"/>
        <v>537.4</v>
      </c>
      <c r="Q18" s="19">
        <f t="shared" si="5"/>
        <v>1894.64</v>
      </c>
      <c r="R18" s="31"/>
      <c r="S18" s="31"/>
      <c r="T18" s="31"/>
    </row>
    <row r="19" ht="20" customHeight="1" spans="1:20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3"/>
        <v>1357.24</v>
      </c>
      <c r="P19" s="19">
        <f t="shared" si="4"/>
        <v>537.4</v>
      </c>
      <c r="Q19" s="19">
        <f t="shared" si="5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3"/>
        <v>1357.24</v>
      </c>
      <c r="P20" s="19">
        <f t="shared" si="4"/>
        <v>537.4</v>
      </c>
      <c r="Q20" s="19">
        <f t="shared" si="5"/>
        <v>1894.64</v>
      </c>
      <c r="R20" s="31"/>
      <c r="S20" s="31"/>
      <c r="T20" s="31"/>
    </row>
    <row r="21" s="2" customFormat="1" ht="20" customHeight="1" spans="1:20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3"/>
        <v>1357.24</v>
      </c>
      <c r="P21" s="19">
        <f t="shared" si="4"/>
        <v>537.4</v>
      </c>
      <c r="Q21" s="19">
        <f t="shared" si="5"/>
        <v>1894.64</v>
      </c>
      <c r="R21" s="19"/>
      <c r="S21" s="19"/>
      <c r="T21" s="19"/>
    </row>
    <row r="22" s="2" customFormat="1" ht="20" customHeight="1" spans="1:20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3"/>
        <v>1357.24</v>
      </c>
      <c r="P22" s="19">
        <f t="shared" si="4"/>
        <v>537.4</v>
      </c>
      <c r="Q22" s="19">
        <f t="shared" si="5"/>
        <v>1894.64</v>
      </c>
      <c r="R22" s="19"/>
      <c r="S22" s="19"/>
      <c r="T22" s="19"/>
    </row>
    <row r="23" s="2" customFormat="1" ht="20" customHeight="1" spans="1:20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3"/>
        <v>1357.24</v>
      </c>
      <c r="P23" s="19">
        <f t="shared" si="4"/>
        <v>537.4</v>
      </c>
      <c r="Q23" s="19">
        <f t="shared" si="5"/>
        <v>1894.64</v>
      </c>
      <c r="R23" s="19"/>
      <c r="S23" s="19"/>
      <c r="T23" s="19"/>
    </row>
    <row r="24" s="2" customFormat="1" ht="20" customHeight="1" spans="1:20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3">
        <v>9.07</v>
      </c>
      <c r="N24" s="28"/>
      <c r="O24" s="19">
        <v>9.07</v>
      </c>
      <c r="P24" s="19">
        <v>0</v>
      </c>
      <c r="Q24" s="19">
        <v>9.07</v>
      </c>
      <c r="R24" s="19"/>
      <c r="S24" s="19"/>
      <c r="T24" s="19"/>
    </row>
    <row r="25" s="2" customFormat="1" ht="20" customHeight="1" spans="1:20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3">
        <v>3.57</v>
      </c>
      <c r="N25" s="28"/>
      <c r="O25" s="19">
        <v>3.57</v>
      </c>
      <c r="P25" s="19">
        <v>0</v>
      </c>
      <c r="Q25" s="19">
        <v>3.57</v>
      </c>
      <c r="R25" s="19"/>
      <c r="S25" s="19"/>
      <c r="T25" s="19"/>
    </row>
    <row r="26" s="2" customFormat="1" ht="20" customHeight="1" spans="1:20">
      <c r="A26" s="18">
        <v>22</v>
      </c>
      <c r="B26" s="18" t="s">
        <v>115</v>
      </c>
      <c r="C26" s="52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3">
        <v>12.5</v>
      </c>
      <c r="N26" s="28">
        <v>12.5</v>
      </c>
      <c r="O26" s="19">
        <v>1357.24</v>
      </c>
      <c r="P26" s="19">
        <v>537.4</v>
      </c>
      <c r="Q26" s="19">
        <v>1894.64</v>
      </c>
      <c r="R26" s="19"/>
      <c r="S26" s="19"/>
      <c r="T26" s="19"/>
    </row>
    <row r="27" s="2" customFormat="1" ht="20" customHeight="1" spans="1:20">
      <c r="A27" s="18">
        <v>23</v>
      </c>
      <c r="B27" s="18" t="s">
        <v>117</v>
      </c>
      <c r="C27" s="52" t="s">
        <v>118</v>
      </c>
      <c r="D27" s="19" t="s">
        <v>29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23">
        <v>12.5</v>
      </c>
      <c r="N27" s="28">
        <v>12.5</v>
      </c>
      <c r="O27" s="19">
        <v>1357.24</v>
      </c>
      <c r="P27" s="19">
        <v>537.4</v>
      </c>
      <c r="Q27" s="19">
        <v>1894.64</v>
      </c>
      <c r="R27" s="19"/>
      <c r="S27" s="19"/>
      <c r="T27" s="19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16796.64</v>
      </c>
      <c r="G28" s="24">
        <f t="shared" ref="G28:T28" si="6">SUM(G5:G27)</f>
        <v>8398.32</v>
      </c>
      <c r="H28" s="24">
        <f t="shared" si="6"/>
        <v>420</v>
      </c>
      <c r="I28" s="24">
        <f t="shared" si="6"/>
        <v>525</v>
      </c>
      <c r="J28" s="24">
        <f t="shared" si="6"/>
        <v>525</v>
      </c>
      <c r="K28" s="24">
        <f t="shared" si="6"/>
        <v>10497.9</v>
      </c>
      <c r="L28" s="24">
        <f t="shared" si="6"/>
        <v>2099.58</v>
      </c>
      <c r="M28" s="24">
        <f t="shared" si="6"/>
        <v>275.14</v>
      </c>
      <c r="N28" s="24">
        <f t="shared" si="6"/>
        <v>262.5</v>
      </c>
      <c r="O28" s="24">
        <f t="shared" si="6"/>
        <v>28514.68</v>
      </c>
      <c r="P28" s="24">
        <f t="shared" si="6"/>
        <v>11285.4</v>
      </c>
      <c r="Q28" s="24">
        <f t="shared" si="6"/>
        <v>39800.08</v>
      </c>
      <c r="R28" s="24">
        <f t="shared" si="6"/>
        <v>170</v>
      </c>
      <c r="S28" s="24">
        <f t="shared" si="6"/>
        <v>170</v>
      </c>
      <c r="T28" s="24">
        <f t="shared" si="6"/>
        <v>340</v>
      </c>
    </row>
    <row r="31" spans="3:8">
      <c r="C31" s="25"/>
      <c r="D31" s="25"/>
      <c r="F31" s="2"/>
      <c r="G31" s="2"/>
      <c r="H31" s="2"/>
    </row>
    <row r="32" spans="5:5">
      <c r="E32" s="26"/>
    </row>
  </sheetData>
  <autoFilter xmlns:etc="http://www.wps.cn/officeDocument/2017/etCustomData" ref="A4:T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90" zoomScaleNormal="90" workbookViewId="0">
      <pane ySplit="4" topLeftCell="A5" activePane="bottomLeft" state="frozen"/>
      <selection/>
      <selection pane="bottomLeft" activeCell="U28" sqref="U28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6" width="11.5" style="3"/>
    <col min="17" max="17" width="10.775" style="3"/>
    <col min="18" max="20" width="9" style="5"/>
  </cols>
  <sheetData>
    <row r="1" s="1" customFormat="1" ht="25.5" spans="1:20">
      <c r="A1" s="6" t="s">
        <v>119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31"/>
      <c r="S5" s="31"/>
      <c r="T5" s="31"/>
    </row>
    <row r="6" ht="20" customHeight="1" spans="1:20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ref="O6:O28" si="0">F6+H6+I6+K6+M6</f>
        <v>1357.24</v>
      </c>
      <c r="P6" s="19">
        <f t="shared" ref="P6:P28" si="1">G6+J6+L6+N6</f>
        <v>537.4</v>
      </c>
      <c r="Q6" s="19">
        <f t="shared" ref="Q6:Q28" si="2">O6+P6</f>
        <v>1894.64</v>
      </c>
      <c r="R6" s="31"/>
      <c r="S6" s="31"/>
      <c r="T6" s="31"/>
    </row>
    <row r="7" ht="20" customHeight="1" spans="1:20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1700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2">
        <f>E12*5%</f>
        <v>85</v>
      </c>
      <c r="S12" s="32">
        <f>E12*5%</f>
        <v>85</v>
      </c>
      <c r="T12" s="32">
        <f>R12+S12</f>
        <v>170</v>
      </c>
    </row>
    <row r="13" ht="20" customHeight="1" spans="1:20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1"/>
      <c r="S14" s="31"/>
      <c r="T14" s="31"/>
    </row>
    <row r="15" ht="20" customHeight="1" spans="1:20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1"/>
      <c r="S15" s="31"/>
      <c r="T15" s="31"/>
    </row>
    <row r="16" ht="20" customHeight="1" spans="1:20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customFormat="1" ht="20" customHeight="1" spans="1:20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customFormat="1" ht="20" customHeight="1" spans="1:20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ht="20" customHeight="1" spans="1:20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s="2" customFormat="1" ht="20" customHeight="1" spans="1:20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19"/>
      <c r="S21" s="19"/>
      <c r="T21" s="19"/>
    </row>
    <row r="22" s="2" customFormat="1" ht="20" customHeight="1" spans="1:20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19"/>
      <c r="S22" s="19"/>
      <c r="T22" s="19"/>
    </row>
    <row r="23" s="2" customFormat="1" ht="20" customHeight="1" spans="1:20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</row>
    <row r="24" s="2" customFormat="1" ht="20" customHeight="1" spans="1:20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3">
        <v>9.07</v>
      </c>
      <c r="N24" s="28"/>
      <c r="O24" s="19">
        <f t="shared" si="0"/>
        <v>9.07</v>
      </c>
      <c r="P24" s="19">
        <f t="shared" si="1"/>
        <v>0</v>
      </c>
      <c r="Q24" s="19">
        <f t="shared" si="2"/>
        <v>9.07</v>
      </c>
      <c r="R24" s="19"/>
      <c r="S24" s="19"/>
      <c r="T24" s="19"/>
    </row>
    <row r="25" s="2" customFormat="1" ht="20" customHeight="1" spans="1:20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3">
        <v>3.57</v>
      </c>
      <c r="N25" s="28"/>
      <c r="O25" s="19">
        <f t="shared" si="0"/>
        <v>3.57</v>
      </c>
      <c r="P25" s="19">
        <f t="shared" si="1"/>
        <v>0</v>
      </c>
      <c r="Q25" s="19">
        <f t="shared" si="2"/>
        <v>3.57</v>
      </c>
      <c r="R25" s="19"/>
      <c r="S25" s="19"/>
      <c r="T25" s="19"/>
    </row>
    <row r="26" s="2" customFormat="1" ht="20" customHeight="1" spans="1:20">
      <c r="A26" s="18">
        <v>22</v>
      </c>
      <c r="B26" s="18" t="s">
        <v>115</v>
      </c>
      <c r="C26" s="52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3">
        <v>12.5</v>
      </c>
      <c r="N26" s="28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</row>
    <row r="27" s="2" customFormat="1" ht="20" customHeight="1" spans="1:20">
      <c r="A27" s="18">
        <v>23</v>
      </c>
      <c r="B27" s="18" t="s">
        <v>117</v>
      </c>
      <c r="C27" s="52" t="s">
        <v>118</v>
      </c>
      <c r="D27" s="19" t="s">
        <v>29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23">
        <v>12.5</v>
      </c>
      <c r="N27" s="28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</row>
    <row r="28" customFormat="1" ht="20" customHeight="1" spans="1:21">
      <c r="A28" s="18">
        <v>24</v>
      </c>
      <c r="B28" s="18" t="s">
        <v>52</v>
      </c>
      <c r="C28" s="52" t="s">
        <v>53</v>
      </c>
      <c r="D28" s="19">
        <v>1843.69</v>
      </c>
      <c r="E28" s="23"/>
      <c r="F28" s="23"/>
      <c r="G28" s="23"/>
      <c r="H28" s="23"/>
      <c r="I28" s="23"/>
      <c r="J28" s="23"/>
      <c r="K28" s="23"/>
      <c r="L28" s="23"/>
      <c r="M28" s="29">
        <f>4.61*4</f>
        <v>18.44</v>
      </c>
      <c r="N28" s="19"/>
      <c r="O28" s="19">
        <f t="shared" si="0"/>
        <v>18.44</v>
      </c>
      <c r="P28" s="19">
        <f t="shared" si="1"/>
        <v>0</v>
      </c>
      <c r="Q28" s="19">
        <f t="shared" si="2"/>
        <v>18.44</v>
      </c>
      <c r="R28" s="33"/>
      <c r="S28" s="33"/>
      <c r="T28" s="33"/>
      <c r="U28" t="s">
        <v>120</v>
      </c>
    </row>
    <row r="29" customFormat="1" ht="20" customHeight="1" spans="1:20">
      <c r="A29" s="18" t="s">
        <v>14</v>
      </c>
      <c r="B29" s="18"/>
      <c r="C29" s="18"/>
      <c r="D29" s="18"/>
      <c r="E29" s="18"/>
      <c r="F29" s="24">
        <f>SUM(F5:F28)</f>
        <v>16796.64</v>
      </c>
      <c r="G29" s="24">
        <f t="shared" ref="G29:T29" si="3">SUM(G5:G28)</f>
        <v>8398.32</v>
      </c>
      <c r="H29" s="24">
        <f t="shared" si="3"/>
        <v>420</v>
      </c>
      <c r="I29" s="24">
        <f t="shared" si="3"/>
        <v>525</v>
      </c>
      <c r="J29" s="24">
        <f t="shared" si="3"/>
        <v>525</v>
      </c>
      <c r="K29" s="24">
        <f t="shared" si="3"/>
        <v>10497.9</v>
      </c>
      <c r="L29" s="24">
        <f t="shared" si="3"/>
        <v>2099.58</v>
      </c>
      <c r="M29" s="24">
        <f t="shared" si="3"/>
        <v>293.58</v>
      </c>
      <c r="N29" s="24">
        <f t="shared" si="3"/>
        <v>262.5</v>
      </c>
      <c r="O29" s="24">
        <f t="shared" si="3"/>
        <v>28533.12</v>
      </c>
      <c r="P29" s="24">
        <f t="shared" si="3"/>
        <v>11285.4</v>
      </c>
      <c r="Q29" s="24">
        <f t="shared" si="3"/>
        <v>39818.52</v>
      </c>
      <c r="R29" s="24">
        <f t="shared" si="3"/>
        <v>170</v>
      </c>
      <c r="S29" s="24">
        <f t="shared" si="3"/>
        <v>170</v>
      </c>
      <c r="T29" s="24">
        <f t="shared" si="3"/>
        <v>340</v>
      </c>
    </row>
    <row r="31" spans="14:14">
      <c r="N31" s="3"/>
    </row>
    <row r="32" spans="3:8">
      <c r="C32" s="25"/>
      <c r="D32" s="25"/>
      <c r="F32" s="2"/>
      <c r="G32" s="2"/>
      <c r="H32" s="2"/>
    </row>
    <row r="33" spans="5:5">
      <c r="E33" s="26"/>
    </row>
  </sheetData>
  <autoFilter xmlns:etc="http://www.wps.cn/officeDocument/2017/etCustomData" ref="A4:T29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9:E29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zoomScale="90" zoomScaleNormal="90" workbookViewId="0">
      <pane ySplit="4" topLeftCell="A7" activePane="bottomLeft" state="frozen"/>
      <selection/>
      <selection pane="bottomLeft" activeCell="Z33" sqref="Z33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6" width="11.5" style="3"/>
    <col min="17" max="17" width="10.775" style="3"/>
    <col min="18" max="20" width="9" style="5"/>
  </cols>
  <sheetData>
    <row r="1" s="1" customFormat="1" ht="25.5" spans="1:20">
      <c r="A1" s="6" t="s">
        <v>121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 t="shared" ref="O5:O28" si="0">F5+H5+I5+K5+M5</f>
        <v>1357.24</v>
      </c>
      <c r="P5" s="19">
        <f t="shared" ref="P5:P28" si="1">G5+J5+L5+N5</f>
        <v>537.4</v>
      </c>
      <c r="Q5" s="19">
        <f t="shared" ref="Q5:Q28" si="2">O5+P5</f>
        <v>1894.64</v>
      </c>
      <c r="R5" s="31"/>
      <c r="S5" s="31"/>
      <c r="T5" s="31"/>
    </row>
    <row r="6" ht="20" customHeight="1" spans="1:20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31"/>
      <c r="S6" s="31"/>
      <c r="T6" s="31"/>
    </row>
    <row r="7" ht="20" customHeight="1" spans="1:20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1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1890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2">
        <v>95</v>
      </c>
      <c r="S12" s="32">
        <v>95</v>
      </c>
      <c r="T12" s="32">
        <f>R12+S12</f>
        <v>190</v>
      </c>
      <c r="U12" t="s">
        <v>122</v>
      </c>
    </row>
    <row r="13" ht="20" customHeight="1" spans="1:21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1890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v>95</v>
      </c>
      <c r="S13" s="32">
        <v>95</v>
      </c>
      <c r="T13" s="32">
        <f>R13+S13</f>
        <v>190</v>
      </c>
      <c r="U13" t="s">
        <v>123</v>
      </c>
    </row>
    <row r="14" ht="20" customHeight="1" spans="1:20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1"/>
      <c r="S14" s="31"/>
      <c r="T14" s="31"/>
    </row>
    <row r="15" ht="20" customHeight="1" spans="1:20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1"/>
      <c r="S15" s="31"/>
      <c r="T15" s="31"/>
    </row>
    <row r="16" ht="20" customHeight="1" spans="1:20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customFormat="1" ht="20" customHeight="1" spans="1:20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customFormat="1" ht="20" customHeight="1" spans="1:20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ht="20" customHeight="1" spans="1:20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s="2" customFormat="1" ht="20" customHeight="1" spans="1:20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19"/>
      <c r="S21" s="19"/>
      <c r="T21" s="19"/>
    </row>
    <row r="22" s="2" customFormat="1" ht="20" customHeight="1" spans="1:20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19"/>
      <c r="S22" s="19"/>
      <c r="T22" s="19"/>
    </row>
    <row r="23" s="2" customFormat="1" ht="20" customHeight="1" spans="1:20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</row>
    <row r="24" s="2" customFormat="1" ht="20" customHeight="1" spans="1:20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3">
        <v>9.07</v>
      </c>
      <c r="N24" s="28"/>
      <c r="O24" s="19">
        <f t="shared" si="0"/>
        <v>9.07</v>
      </c>
      <c r="P24" s="19">
        <f t="shared" si="1"/>
        <v>0</v>
      </c>
      <c r="Q24" s="19">
        <f t="shared" si="2"/>
        <v>9.07</v>
      </c>
      <c r="R24" s="19"/>
      <c r="S24" s="19"/>
      <c r="T24" s="19"/>
    </row>
    <row r="25" s="2" customFormat="1" ht="20" customHeight="1" spans="1:20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3">
        <v>3.57</v>
      </c>
      <c r="N25" s="28"/>
      <c r="O25" s="19">
        <f t="shared" si="0"/>
        <v>3.57</v>
      </c>
      <c r="P25" s="19">
        <f t="shared" si="1"/>
        <v>0</v>
      </c>
      <c r="Q25" s="19">
        <f t="shared" si="2"/>
        <v>3.57</v>
      </c>
      <c r="R25" s="19"/>
      <c r="S25" s="19"/>
      <c r="T25" s="19"/>
    </row>
    <row r="26" s="2" customFormat="1" ht="20" customHeight="1" spans="1:20">
      <c r="A26" s="18">
        <v>22</v>
      </c>
      <c r="B26" s="18" t="s">
        <v>115</v>
      </c>
      <c r="C26" s="52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3">
        <v>12.5</v>
      </c>
      <c r="N26" s="28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</row>
    <row r="27" customFormat="1" ht="20" customHeight="1" spans="1:20">
      <c r="A27" s="18">
        <v>23</v>
      </c>
      <c r="B27" s="18" t="s">
        <v>52</v>
      </c>
      <c r="C27" s="52" t="s">
        <v>53</v>
      </c>
      <c r="D27" s="19">
        <v>1843.69</v>
      </c>
      <c r="E27" s="23"/>
      <c r="F27" s="23"/>
      <c r="G27" s="23"/>
      <c r="H27" s="23"/>
      <c r="I27" s="23"/>
      <c r="J27" s="23"/>
      <c r="K27" s="23"/>
      <c r="L27" s="23"/>
      <c r="M27" s="29">
        <v>4.61</v>
      </c>
      <c r="N27" s="19"/>
      <c r="O27" s="19">
        <f>F27+H27+I27+K27+M27</f>
        <v>4.61</v>
      </c>
      <c r="P27" s="19">
        <f>G27+J27+L27+N27</f>
        <v>0</v>
      </c>
      <c r="Q27" s="19">
        <f>O27+P27</f>
        <v>4.61</v>
      </c>
      <c r="R27" s="33"/>
      <c r="S27" s="33"/>
      <c r="T27" s="33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15996.8</v>
      </c>
      <c r="G28" s="24">
        <f t="shared" ref="G28:T28" si="3">SUM(G5:G27)</f>
        <v>7998.4</v>
      </c>
      <c r="H28" s="24">
        <f t="shared" si="3"/>
        <v>400</v>
      </c>
      <c r="I28" s="24">
        <f t="shared" si="3"/>
        <v>500</v>
      </c>
      <c r="J28" s="24">
        <f t="shared" si="3"/>
        <v>500</v>
      </c>
      <c r="K28" s="24">
        <f t="shared" si="3"/>
        <v>9998</v>
      </c>
      <c r="L28" s="24">
        <f t="shared" si="3"/>
        <v>1999.6</v>
      </c>
      <c r="M28" s="24">
        <f t="shared" si="3"/>
        <v>267.25</v>
      </c>
      <c r="N28" s="24">
        <f t="shared" si="3"/>
        <v>250</v>
      </c>
      <c r="O28" s="24">
        <f t="shared" si="3"/>
        <v>27162.05</v>
      </c>
      <c r="P28" s="24">
        <f t="shared" si="3"/>
        <v>10748</v>
      </c>
      <c r="Q28" s="24">
        <f t="shared" si="3"/>
        <v>37910.05</v>
      </c>
      <c r="R28" s="24">
        <f t="shared" si="3"/>
        <v>190</v>
      </c>
      <c r="S28" s="24">
        <f t="shared" si="3"/>
        <v>190</v>
      </c>
      <c r="T28" s="24">
        <f t="shared" si="3"/>
        <v>380</v>
      </c>
    </row>
    <row r="30" spans="14:14">
      <c r="N30" s="3"/>
    </row>
    <row r="31" spans="3:8">
      <c r="C31" s="25"/>
      <c r="D31" s="25"/>
      <c r="F31" s="2"/>
      <c r="G31" s="2"/>
      <c r="H31" s="2"/>
    </row>
    <row r="32" spans="5:5">
      <c r="E32" s="26"/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2024.11</vt:lpstr>
      <vt:lpstr>2024.12</vt:lpstr>
      <vt:lpstr>2025.01</vt:lpstr>
      <vt:lpstr>2025.02</vt:lpstr>
      <vt:lpstr>2025.03</vt:lpstr>
      <vt:lpstr>2025.04</vt:lpstr>
      <vt:lpstr>2025.05</vt:lpstr>
      <vt:lpstr>2025.06</vt:lpstr>
      <vt:lpstr>2025.07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2024-12-07T09:12:00Z</dcterms:created>
  <dcterms:modified xsi:type="dcterms:W3CDTF">2025-07-24T07:10:14Z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