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1" activeTab="11"/>
  </bookViews>
  <sheets>
    <sheet name="2024.8 " sheetId="1" r:id="rId1"/>
    <sheet name="2024.9" sheetId="2" r:id="rId2"/>
    <sheet name="2024.10" sheetId="4" r:id="rId3"/>
    <sheet name="2024.11" sheetId="5" r:id="rId4"/>
    <sheet name="2024.12" sheetId="7" r:id="rId5"/>
    <sheet name="2025.01" sheetId="8" r:id="rId6"/>
    <sheet name="2025.02" sheetId="10" r:id="rId7"/>
    <sheet name="2025.03" sheetId="11" r:id="rId8"/>
    <sheet name="2025.04" sheetId="12" r:id="rId9"/>
    <sheet name="2025.05" sheetId="13" r:id="rId10"/>
    <sheet name="2025.06" sheetId="14" r:id="rId11"/>
    <sheet name="2025.07" sheetId="15" r:id="rId12"/>
  </sheets>
  <externalReferences>
    <externalReference r:id="rId13"/>
    <externalReference r:id="rId14"/>
  </externalReferences>
  <definedNames>
    <definedName name="_xlnm._FilterDatabase" localSheetId="9" hidden="1">'2025.05'!$A$4:$U$27</definedName>
    <definedName name="_xlnm._FilterDatabase" localSheetId="10" hidden="1">'2025.06'!$A$4:$X$46</definedName>
    <definedName name="_xlnm._FilterDatabase" localSheetId="11" hidden="1">'2025.07'!$A$4:$V$83</definedName>
    <definedName name="_xlnm._FilterDatabase" localSheetId="0" hidden="1">'2024.8 '!$A$3:$AG$7</definedName>
    <definedName name="_xlnm.Print_Titles" localSheetId="0">'2024.8 '!$1:$3</definedName>
    <definedName name="_xlnm._FilterDatabase" localSheetId="1" hidden="1">'2024.9'!$A$3:$AG$7</definedName>
    <definedName name="_xlnm.Print_Titles" localSheetId="1">'2024.9'!$1:$3</definedName>
    <definedName name="_xlnm._FilterDatabase" localSheetId="2" hidden="1">'2024.10'!$A$3:$AH$11</definedName>
    <definedName name="_xlnm.Print_Titles" localSheetId="2">'2024.10'!$1:$3</definedName>
    <definedName name="_xlnm.Print_Titles" localSheetId="11">'2025.07'!$1:$4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<sst xmlns="http://schemas.openxmlformats.org/spreadsheetml/2006/main" count="1204" uniqueCount="281">
  <si>
    <t>08月</t>
  </si>
  <si>
    <t>个人部分</t>
  </si>
  <si>
    <t>合计（元）</t>
  </si>
  <si>
    <t>部门</t>
  </si>
  <si>
    <t>养老缴费基数</t>
  </si>
  <si>
    <t>基本</t>
  </si>
  <si>
    <t>补缴</t>
  </si>
  <si>
    <t>医疗缴费基数</t>
  </si>
  <si>
    <t>长期护理险</t>
  </si>
  <si>
    <t>工伤缴费基数</t>
  </si>
  <si>
    <t>当月</t>
  </si>
  <si>
    <t>失业缴费基数</t>
  </si>
  <si>
    <t>小计（元）</t>
  </si>
  <si>
    <t>大病医疗补助基数</t>
  </si>
  <si>
    <t>狄刚</t>
  </si>
  <si>
    <t>昌吉学院</t>
  </si>
  <si>
    <t>祖米热·艾尔肯</t>
  </si>
  <si>
    <t>行政人事部</t>
  </si>
  <si>
    <t>合计</t>
  </si>
  <si>
    <t>09月</t>
  </si>
  <si>
    <t>10月</t>
  </si>
  <si>
    <t>身份证号</t>
  </si>
  <si>
    <t>张晴晴</t>
  </si>
  <si>
    <t>唐言泽</t>
  </si>
  <si>
    <t>36中</t>
  </si>
  <si>
    <t>凯塞尔·克依木</t>
  </si>
  <si>
    <t>652822197006100018</t>
  </si>
  <si>
    <t>工程学院</t>
  </si>
  <si>
    <t>魏文财</t>
  </si>
  <si>
    <t>62040219881005311X</t>
  </si>
  <si>
    <t>热依马洪·麦麦提</t>
  </si>
  <si>
    <t>653123198609101558</t>
  </si>
  <si>
    <t>养老单位</t>
  </si>
  <si>
    <t>养老个人</t>
  </si>
  <si>
    <t>失业单位</t>
  </si>
  <si>
    <t>失业个人</t>
  </si>
  <si>
    <t>长期</t>
  </si>
  <si>
    <t>医疗单位</t>
  </si>
  <si>
    <t>医疗个人</t>
  </si>
  <si>
    <t>大病</t>
  </si>
  <si>
    <t>工伤</t>
  </si>
  <si>
    <t>2024年11月五险缴费明细表</t>
  </si>
  <si>
    <t>单位：中高后勤服务（新疆）新疆有限公司</t>
  </si>
  <si>
    <t>序号</t>
  </si>
  <si>
    <t>姓名</t>
  </si>
  <si>
    <t>身份证号码</t>
  </si>
  <si>
    <t>项目名称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</si>
  <si>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</si>
  <si>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</si>
  <si>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</si>
  <si>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</si>
  <si>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</si>
  <si>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</si>
  <si>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</si>
  <si>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</si>
  <si>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</si>
  <si>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</si>
  <si>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</si>
  <si>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</si>
  <si>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</si>
  <si>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</si>
  <si>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</si>
  <si>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单位(8.2%)</t>
  </si>
  <si>
    <t>个人
(2%)</t>
  </si>
  <si>
    <t>单位（0.1%）</t>
  </si>
  <si>
    <t>单位</t>
  </si>
  <si>
    <t>个人</t>
  </si>
  <si>
    <t>652301198508300314</t>
  </si>
  <si>
    <t>652323200205074311</t>
  </si>
  <si>
    <t>622323199609123764</t>
  </si>
  <si>
    <t>2024年12月五险缴费明细表</t>
  </si>
  <si>
    <t>职工大额医疗</t>
  </si>
  <si>
    <t>田春燕</t>
  </si>
  <si>
    <t>622426197802086745</t>
  </si>
  <si>
    <t>新疆大学</t>
  </si>
  <si>
    <t>赵洪涛</t>
  </si>
  <si>
    <t>650105199101021919</t>
  </si>
  <si>
    <t>2025年01月五险缴费明细表</t>
  </si>
  <si>
    <t>五险基数</t>
  </si>
  <si>
    <t>4,999.00</t>
  </si>
  <si>
    <t>付晨雨</t>
  </si>
  <si>
    <t>654001199612012128</t>
  </si>
  <si>
    <t>新疆总部</t>
  </si>
  <si>
    <t>2025年02月五险缴费明细表</t>
  </si>
  <si>
    <t>徐成鑫</t>
  </si>
  <si>
    <t>652323200305102615</t>
  </si>
  <si>
    <t>2025年03月五险一金缴费明细表</t>
  </si>
  <si>
    <t>公积金基数</t>
  </si>
  <si>
    <t>住房公积金</t>
  </si>
  <si>
    <t>公积金明细合计</t>
  </si>
  <si>
    <t>单位(9.7%)</t>
  </si>
  <si>
    <t>单位
(5%)</t>
  </si>
  <si>
    <t>个人
(5%)</t>
  </si>
  <si>
    <t>3月份补缴了1-3月份的公积金费用</t>
  </si>
  <si>
    <t>刘佳伟</t>
  </si>
  <si>
    <t>652323199302092612</t>
  </si>
  <si>
    <t>瞿昕</t>
  </si>
  <si>
    <t>654001198902071412</t>
  </si>
  <si>
    <t>2025年04月五险一金缴费明细表</t>
  </si>
  <si>
    <t>雷伟华</t>
  </si>
  <si>
    <t>610629199211131212</t>
  </si>
  <si>
    <t>师专</t>
  </si>
  <si>
    <t>陈松山</t>
  </si>
  <si>
    <t>411628199709214637</t>
  </si>
  <si>
    <t>2025年05月五险一金缴费明细表</t>
  </si>
  <si>
    <t>综合部</t>
  </si>
  <si>
    <t>郑建梅</t>
  </si>
  <si>
    <t>650103197304124027</t>
  </si>
  <si>
    <t>新疆总工会</t>
  </si>
  <si>
    <t>美热班·艾拜都</t>
  </si>
  <si>
    <t>650105198509200721</t>
  </si>
  <si>
    <t>马桂菊</t>
  </si>
  <si>
    <t>622623197408041823</t>
  </si>
  <si>
    <t>张有锋</t>
  </si>
  <si>
    <t>622301197310057099</t>
  </si>
  <si>
    <t>赵勇</t>
  </si>
  <si>
    <t>65010519770707221X</t>
  </si>
  <si>
    <t>4,300.00</t>
  </si>
  <si>
    <t>孙都喜</t>
  </si>
  <si>
    <t>650102197310030039</t>
  </si>
  <si>
    <t>吕庆威</t>
  </si>
  <si>
    <t>65010519720910133X</t>
  </si>
  <si>
    <t>刘虎田</t>
  </si>
  <si>
    <t>610322197110035811</t>
  </si>
  <si>
    <t>常宝轩</t>
  </si>
  <si>
    <t>610431200002070616</t>
  </si>
  <si>
    <t>市场部</t>
  </si>
  <si>
    <t>唐新梅</t>
  </si>
  <si>
    <t>532527199908022925</t>
  </si>
  <si>
    <t>胡月蕊</t>
  </si>
  <si>
    <t>530127199912230029</t>
  </si>
  <si>
    <t>唐甜甜</t>
  </si>
  <si>
    <t>610721200510105129</t>
  </si>
  <si>
    <t>阿米娜·吾布利哈斯木</t>
  </si>
  <si>
    <t>650102198602123020</t>
  </si>
  <si>
    <t>八一中学</t>
  </si>
  <si>
    <t>许鸽鸽</t>
  </si>
  <si>
    <t>659001198907094829</t>
  </si>
  <si>
    <t>2025年06月五险一金缴费明细表</t>
  </si>
  <si>
    <t>备注</t>
  </si>
  <si>
    <t>管理人员</t>
  </si>
  <si>
    <t>新疆大学绿化</t>
  </si>
  <si>
    <t>新疆大学保洁</t>
  </si>
  <si>
    <t>基层员工</t>
  </si>
  <si>
    <t>不管理，只代扣代缴</t>
  </si>
  <si>
    <t>甄玉琪</t>
  </si>
  <si>
    <t>652323199109172610</t>
  </si>
  <si>
    <t>总经办</t>
  </si>
  <si>
    <t>窦伟</t>
  </si>
  <si>
    <t>654223198206052110</t>
  </si>
  <si>
    <t>克尔曼·吾布力</t>
  </si>
  <si>
    <t>653127199712160054</t>
  </si>
  <si>
    <t>顾金津</t>
  </si>
  <si>
    <t>41272119910901342X</t>
  </si>
  <si>
    <t>贾晨晨</t>
  </si>
  <si>
    <t>654221199812184422</t>
  </si>
  <si>
    <t>周慧敏</t>
  </si>
  <si>
    <t>410221200204277665</t>
  </si>
  <si>
    <t>总部</t>
  </si>
  <si>
    <t>张耀之</t>
  </si>
  <si>
    <t>650104199201035019</t>
  </si>
  <si>
    <t>王冰</t>
  </si>
  <si>
    <t>650102198009176017</t>
  </si>
  <si>
    <t>新疆救助站</t>
  </si>
  <si>
    <t>黄亮</t>
  </si>
  <si>
    <t>652523197810240513</t>
  </si>
  <si>
    <t>夏代提古丽·吐尔迪</t>
  </si>
  <si>
    <t>652123198810052021</t>
  </si>
  <si>
    <t>苏玉莲</t>
  </si>
  <si>
    <t>650103197408284025</t>
  </si>
  <si>
    <t>赵兵</t>
  </si>
  <si>
    <t>650103197608150670</t>
  </si>
  <si>
    <t>蒋国兵</t>
  </si>
  <si>
    <t>650103197401171319</t>
  </si>
  <si>
    <t>肖克来提·阿不都拉</t>
  </si>
  <si>
    <t>650102198005094030</t>
  </si>
  <si>
    <t>郭虎</t>
  </si>
  <si>
    <t>650102197409084539</t>
  </si>
  <si>
    <t>肖海文</t>
  </si>
  <si>
    <t>500234198609033566</t>
  </si>
  <si>
    <t>新疆八一中学</t>
  </si>
  <si>
    <t>刘淑萍</t>
  </si>
  <si>
    <t>65232219870402454X</t>
  </si>
  <si>
    <t>加得拉·加吾达提</t>
  </si>
  <si>
    <t>654201199108060826</t>
  </si>
  <si>
    <t>任洁</t>
  </si>
  <si>
    <t>65012119910909002X</t>
  </si>
  <si>
    <t>武锦芸</t>
  </si>
  <si>
    <t>620422198608238423</t>
  </si>
  <si>
    <t>王圆圆</t>
  </si>
  <si>
    <t>13092119900807484X</t>
  </si>
  <si>
    <t>2025年07月五险一金缴费明细表</t>
  </si>
  <si>
    <t>陈松</t>
  </si>
  <si>
    <t>370826199406014034</t>
  </si>
  <si>
    <t>师专安保</t>
  </si>
  <si>
    <t>马丽</t>
  </si>
  <si>
    <t>650106198911302327</t>
  </si>
  <si>
    <t>新大保洁</t>
  </si>
  <si>
    <t>樊红芳</t>
  </si>
  <si>
    <t>610324197609271824</t>
  </si>
  <si>
    <t>石河子大学</t>
  </si>
  <si>
    <t>吴晓梅</t>
  </si>
  <si>
    <t>622301199003046508</t>
  </si>
  <si>
    <t>师专物业</t>
  </si>
  <si>
    <t>李友园</t>
  </si>
  <si>
    <t>532622200103292329</t>
  </si>
  <si>
    <t>周娟</t>
  </si>
  <si>
    <t>650103198403116422</t>
  </si>
  <si>
    <t>图书馆</t>
  </si>
  <si>
    <t>王苇</t>
  </si>
  <si>
    <t>650104197510180739</t>
  </si>
  <si>
    <t>陈志远</t>
  </si>
  <si>
    <t>650103200108081319</t>
  </si>
  <si>
    <t>胡国振</t>
  </si>
  <si>
    <t>650103197001282810</t>
  </si>
  <si>
    <t>温金春</t>
  </si>
  <si>
    <t>140430198206264819</t>
  </si>
  <si>
    <t>林涛</t>
  </si>
  <si>
    <t>650103198308256013</t>
  </si>
  <si>
    <t>曹文生</t>
  </si>
  <si>
    <t>650104196905192510</t>
  </si>
  <si>
    <t>胡小波</t>
  </si>
  <si>
    <t>650103196904253215</t>
  </si>
  <si>
    <t>李永成</t>
  </si>
  <si>
    <t>650103196810306013</t>
  </si>
  <si>
    <t>罗华炜</t>
  </si>
  <si>
    <t>65010519860207191X</t>
  </si>
  <si>
    <t>王元方</t>
  </si>
  <si>
    <t>650102197501296219</t>
  </si>
  <si>
    <t>陈祖玉</t>
  </si>
  <si>
    <t>652302197809204328</t>
  </si>
  <si>
    <t>赵小可</t>
  </si>
  <si>
    <t>411082198210277226</t>
  </si>
  <si>
    <t>卢艳梅</t>
  </si>
  <si>
    <t>412326198909156387</t>
  </si>
  <si>
    <t>马春艳</t>
  </si>
  <si>
    <t>650108197205191023</t>
  </si>
  <si>
    <t>王新艳</t>
  </si>
  <si>
    <t>65010319751120322X</t>
  </si>
  <si>
    <t>孙振兰</t>
  </si>
  <si>
    <t>650104197112030065</t>
  </si>
  <si>
    <t>苏来卡·许库尔</t>
  </si>
  <si>
    <t>65292219800908552x</t>
  </si>
  <si>
    <t>银花</t>
  </si>
  <si>
    <t>652523197611073425</t>
  </si>
  <si>
    <t>张月华</t>
  </si>
  <si>
    <t>650104197404052565</t>
  </si>
  <si>
    <t>阿丽亚·阿里木</t>
  </si>
  <si>
    <t>652123198502030023</t>
  </si>
  <si>
    <t>热汗古丽·吐尔逊</t>
  </si>
  <si>
    <t>650103198311042825</t>
  </si>
  <si>
    <t>柔鲜古丽·图尔荪</t>
  </si>
  <si>
    <t>65292719920503358X</t>
  </si>
  <si>
    <t>马里亚木</t>
  </si>
  <si>
    <t>650105198208182224</t>
  </si>
  <si>
    <t>安金莉</t>
  </si>
  <si>
    <t>41072519781221202X</t>
  </si>
  <si>
    <t>宋羽涵</t>
  </si>
  <si>
    <t>650104199908230029</t>
  </si>
  <si>
    <t>杨波</t>
  </si>
  <si>
    <t>650103197308260616</t>
  </si>
  <si>
    <t>黄勇</t>
  </si>
  <si>
    <t>652323197103212635</t>
  </si>
  <si>
    <t>刘淑芳</t>
  </si>
  <si>
    <t>622424197405193421</t>
  </si>
  <si>
    <t>张建锁</t>
  </si>
  <si>
    <t>650102197312136814</t>
  </si>
  <si>
    <t>韩雅竹</t>
  </si>
  <si>
    <t>622424197110043960</t>
  </si>
  <si>
    <t>刘占文</t>
  </si>
  <si>
    <t>230304196709274415</t>
  </si>
  <si>
    <t>马新龙</t>
  </si>
  <si>
    <t>650104197104281614</t>
  </si>
  <si>
    <t>贾勇</t>
  </si>
  <si>
    <t>650103197010180613</t>
  </si>
  <si>
    <t>辛洪瑜</t>
  </si>
  <si>
    <t>654322197506110022</t>
  </si>
  <si>
    <t>范玉枝</t>
  </si>
  <si>
    <t>41102219760202602X</t>
  </si>
  <si>
    <t>安建梅</t>
  </si>
  <si>
    <t>65410119730124098X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</si>
</sst>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0.00_ ;[Red]\-0.00\ "/>
  </numFmts>
  <fonts count="47">
    <font>
      <sz val="12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</font>
    <font>
      <sz val="16"/>
      <name val="宋体"/>
      <charset val="134"/>
    </font>
    <font>
      <b/>
      <sz val="20"/>
      <color rgb="FF000000"/>
      <name val="宋体"/>
      <charset val="134"/>
    </font>
    <font>
      <b/>
      <sz val="18"/>
      <color rgb="FF000000"/>
      <name val="宋体"/>
      <charset val="134"/>
    </font>
    <font>
      <b/>
      <sz val="16"/>
      <color rgb="FF000000"/>
      <name val="宋体"/>
      <charset val="134"/>
    </font>
    <font>
      <b/>
      <sz val="20"/>
      <name val="宋体"/>
      <charset val="134"/>
    </font>
    <font>
      <b/>
      <sz val="11"/>
      <color rgb="FF00000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8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17" applyNumberFormat="0" applyAlignment="0" applyProtection="0">
      <alignment vertical="center"/>
    </xf>
    <xf numFmtId="0" fontId="37" fillId="10" borderId="18" applyNumberFormat="0" applyAlignment="0" applyProtection="0">
      <alignment vertical="center"/>
    </xf>
    <xf numFmtId="0" fontId="38" fillId="10" borderId="17" applyNumberFormat="0" applyAlignment="0" applyProtection="0">
      <alignment vertical="center"/>
    </xf>
    <xf numFmtId="0" fontId="39" fillId="11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 shrinkToFit="1"/>
    </xf>
    <xf numFmtId="176" fontId="0" fillId="0" borderId="0" xfId="0" applyNumberFormat="1" applyAlignment="1">
      <alignment horizontal="center"/>
    </xf>
    <xf numFmtId="176" fontId="3" fillId="0" borderId="0" xfId="0" applyNumberFormat="1" applyFont="1" applyAlignment="1">
      <alignment horizontal="center"/>
    </xf>
    <xf numFmtId="176" fontId="0" fillId="0" borderId="0" xfId="0" applyNumberFormat="1"/>
    <xf numFmtId="0" fontId="0" fillId="0" borderId="0" xfId="0" applyAlignment="1">
      <alignment horizontal="left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shrinkToFit="1"/>
    </xf>
    <xf numFmtId="176" fontId="10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 shrinkToFit="1"/>
    </xf>
    <xf numFmtId="176" fontId="10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NumberFormat="1" applyFont="1" applyFill="1" applyBorder="1" applyAlignment="1" applyProtection="1">
      <alignment horizontal="center" vertical="center" shrinkToFit="1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176" fontId="12" fillId="2" borderId="1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8" fillId="4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 applyProtection="1">
      <alignment horizontal="center" vertical="center"/>
    </xf>
    <xf numFmtId="176" fontId="12" fillId="4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0" fillId="0" borderId="0" xfId="0" applyNumberFormat="1" applyAlignment="1">
      <alignment horizont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 shrinkToFi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176" fontId="8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shrinkToFit="1"/>
    </xf>
    <xf numFmtId="0" fontId="10" fillId="0" borderId="6" xfId="0" applyNumberFormat="1" applyFont="1" applyFill="1" applyBorder="1" applyAlignment="1" applyProtection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/>
    <xf numFmtId="0" fontId="0" fillId="5" borderId="0" xfId="0" applyFill="1"/>
    <xf numFmtId="0" fontId="17" fillId="0" borderId="0" xfId="0" applyFont="1" applyAlignment="1">
      <alignment horizontal="center" wrapText="1"/>
    </xf>
    <xf numFmtId="177" fontId="0" fillId="0" borderId="0" xfId="0" applyNumberFormat="1"/>
    <xf numFmtId="0" fontId="18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9" fontId="20" fillId="5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8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8" fontId="20" fillId="0" borderId="6" xfId="0" applyNumberFormat="1" applyFont="1" applyFill="1" applyBorder="1" applyAlignment="1">
      <alignment horizontal="center" vertical="center" wrapText="1"/>
    </xf>
    <xf numFmtId="0" fontId="16" fillId="5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center" vertical="center" wrapText="1"/>
    </xf>
    <xf numFmtId="176" fontId="19" fillId="6" borderId="13" xfId="0" applyNumberFormat="1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176" fontId="16" fillId="5" borderId="0" xfId="0" applyNumberFormat="1" applyFont="1" applyFill="1"/>
    <xf numFmtId="176" fontId="18" fillId="0" borderId="0" xfId="0" applyNumberFormat="1" applyFont="1" applyAlignment="1">
      <alignment horizontal="center" vertical="center" wrapText="1"/>
    </xf>
    <xf numFmtId="176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176" fontId="18" fillId="0" borderId="0" xfId="0" applyNumberFormat="1" applyFont="1" applyFill="1" applyAlignment="1">
      <alignment vertical="center"/>
    </xf>
    <xf numFmtId="0" fontId="0" fillId="5" borderId="0" xfId="0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178" fontId="0" fillId="0" borderId="0" xfId="0" applyNumberFormat="1"/>
    <xf numFmtId="0" fontId="0" fillId="6" borderId="0" xfId="0" applyFill="1"/>
    <xf numFmtId="0" fontId="19" fillId="5" borderId="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10" fontId="20" fillId="0" borderId="1" xfId="0" applyNumberFormat="1" applyFont="1" applyFill="1" applyBorder="1" applyAlignment="1">
      <alignment horizontal="center" vertical="center" wrapText="1"/>
    </xf>
    <xf numFmtId="10" fontId="20" fillId="0" borderId="6" xfId="0" applyNumberFormat="1" applyFont="1" applyFill="1" applyBorder="1" applyAlignment="1">
      <alignment horizontal="center" vertical="center" wrapText="1"/>
    </xf>
    <xf numFmtId="10" fontId="20" fillId="6" borderId="2" xfId="0" applyNumberFormat="1" applyFont="1" applyFill="1" applyBorder="1" applyAlignment="1">
      <alignment horizontal="center" vertical="center" wrapText="1"/>
    </xf>
    <xf numFmtId="10" fontId="20" fillId="6" borderId="4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horizontal="center" vertical="center" wrapText="1"/>
    </xf>
    <xf numFmtId="176" fontId="19" fillId="6" borderId="6" xfId="0" applyNumberFormat="1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176" fontId="18" fillId="6" borderId="1" xfId="0" applyNumberFormat="1" applyFont="1" applyFill="1" applyBorder="1" applyAlignment="1">
      <alignment horizontal="center" vertical="center"/>
    </xf>
    <xf numFmtId="176" fontId="18" fillId="6" borderId="3" xfId="0" applyNumberFormat="1" applyFont="1" applyFill="1" applyBorder="1" applyAlignment="1">
      <alignment vertical="center"/>
    </xf>
    <xf numFmtId="176" fontId="18" fillId="6" borderId="3" xfId="0" applyNumberFormat="1" applyFont="1" applyFill="1" applyBorder="1" applyAlignment="1">
      <alignment horizontal="center" vertical="center"/>
    </xf>
    <xf numFmtId="176" fontId="18" fillId="6" borderId="4" xfId="0" applyNumberFormat="1" applyFont="1" applyFill="1" applyBorder="1" applyAlignment="1">
      <alignment horizontal="center" vertical="center"/>
    </xf>
    <xf numFmtId="176" fontId="18" fillId="5" borderId="0" xfId="0" applyNumberFormat="1" applyFont="1" applyFill="1" applyAlignment="1">
      <alignment vertical="center"/>
    </xf>
    <xf numFmtId="176" fontId="18" fillId="6" borderId="0" xfId="0" applyNumberFormat="1" applyFont="1" applyFill="1" applyAlignment="1">
      <alignment horizontal="center" vertical="center"/>
    </xf>
    <xf numFmtId="177" fontId="19" fillId="5" borderId="1" xfId="0" applyNumberFormat="1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177" fontId="20" fillId="5" borderId="2" xfId="0" applyNumberFormat="1" applyFont="1" applyFill="1" applyBorder="1" applyAlignment="1">
      <alignment horizontal="center" vertical="center" wrapText="1"/>
    </xf>
    <xf numFmtId="10" fontId="20" fillId="0" borderId="2" xfId="0" applyNumberFormat="1" applyFont="1" applyFill="1" applyBorder="1" applyAlignment="1" applyProtection="1">
      <alignment horizontal="center" vertical="center" wrapText="1"/>
    </xf>
    <xf numFmtId="177" fontId="20" fillId="5" borderId="3" xfId="0" applyNumberFormat="1" applyFont="1" applyFill="1" applyBorder="1" applyAlignment="1">
      <alignment horizontal="center" vertical="center" wrapText="1"/>
    </xf>
    <xf numFmtId="9" fontId="20" fillId="0" borderId="2" xfId="0" applyNumberFormat="1" applyFont="1" applyFill="1" applyBorder="1" applyAlignment="1">
      <alignment horizontal="center" vertical="center" wrapText="1"/>
    </xf>
    <xf numFmtId="177" fontId="20" fillId="0" borderId="6" xfId="0" applyNumberFormat="1" applyFont="1" applyFill="1" applyBorder="1" applyAlignment="1">
      <alignment horizontal="center" vertical="center" wrapText="1"/>
    </xf>
    <xf numFmtId="177" fontId="18" fillId="6" borderId="0" xfId="0" applyNumberFormat="1" applyFont="1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176" fontId="19" fillId="7" borderId="1" xfId="0" applyNumberFormat="1" applyFont="1" applyFill="1" applyBorder="1" applyAlignment="1">
      <alignment horizontal="center" vertical="center"/>
    </xf>
    <xf numFmtId="9" fontId="20" fillId="0" borderId="1" xfId="0" applyNumberFormat="1" applyFont="1" applyFill="1" applyBorder="1" applyAlignment="1">
      <alignment horizontal="center" vertical="center" wrapText="1"/>
    </xf>
    <xf numFmtId="9" fontId="20" fillId="6" borderId="1" xfId="0" applyNumberFormat="1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18" fillId="6" borderId="0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6" fontId="16" fillId="0" borderId="0" xfId="0" applyNumberFormat="1" applyFont="1"/>
    <xf numFmtId="0" fontId="0" fillId="0" borderId="0" xfId="0" applyFont="1" applyAlignment="1">
      <alignment vertical="center"/>
    </xf>
    <xf numFmtId="176" fontId="22" fillId="0" borderId="0" xfId="0" applyNumberFormat="1" applyFont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/>
    </xf>
    <xf numFmtId="176" fontId="19" fillId="0" borderId="6" xfId="0" applyNumberFormat="1" applyFont="1" applyFill="1" applyBorder="1" applyAlignment="1">
      <alignment horizontal="center" vertical="center"/>
    </xf>
    <xf numFmtId="176" fontId="20" fillId="5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2" fillId="5" borderId="7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6" fillId="5" borderId="9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6" borderId="5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9" fontId="23" fillId="5" borderId="1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10" fontId="2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78" fontId="23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176" fontId="27" fillId="6" borderId="6" xfId="0" applyNumberFormat="1" applyFont="1" applyFill="1" applyBorder="1" applyAlignment="1">
      <alignment horizontal="center" vertical="center"/>
    </xf>
    <xf numFmtId="176" fontId="0" fillId="5" borderId="0" xfId="0" applyNumberFormat="1" applyFill="1"/>
    <xf numFmtId="176" fontId="10" fillId="0" borderId="0" xfId="0" applyNumberFormat="1" applyFont="1" applyAlignment="1">
      <alignment horizontal="center" vertical="center" wrapText="1"/>
    </xf>
    <xf numFmtId="176" fontId="22" fillId="2" borderId="0" xfId="0" applyNumberFormat="1" applyFont="1" applyFill="1" applyAlignment="1">
      <alignment horizontal="center" vertical="center"/>
    </xf>
    <xf numFmtId="176" fontId="22" fillId="0" borderId="0" xfId="0" applyNumberFormat="1" applyFont="1" applyFill="1" applyAlignment="1">
      <alignment vertical="center"/>
    </xf>
    <xf numFmtId="176" fontId="22" fillId="2" borderId="1" xfId="0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10" fontId="23" fillId="0" borderId="6" xfId="0" applyNumberFormat="1" applyFont="1" applyFill="1" applyBorder="1" applyAlignment="1">
      <alignment horizontal="center" vertical="center" wrapText="1"/>
    </xf>
    <xf numFmtId="10" fontId="23" fillId="6" borderId="2" xfId="0" applyNumberFormat="1" applyFont="1" applyFill="1" applyBorder="1" applyAlignment="1">
      <alignment horizontal="center" vertical="center" wrapText="1"/>
    </xf>
    <xf numFmtId="10" fontId="23" fillId="6" borderId="4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6" xfId="0" applyNumberFormat="1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/>
    </xf>
    <xf numFmtId="176" fontId="22" fillId="6" borderId="3" xfId="0" applyNumberFormat="1" applyFont="1" applyFill="1" applyBorder="1" applyAlignment="1">
      <alignment vertical="center"/>
    </xf>
    <xf numFmtId="176" fontId="22" fillId="2" borderId="3" xfId="0" applyNumberFormat="1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horizontal="center" vertical="center"/>
    </xf>
    <xf numFmtId="176" fontId="22" fillId="5" borderId="0" xfId="0" applyNumberFormat="1" applyFont="1" applyFill="1" applyAlignment="1">
      <alignment vertical="center"/>
    </xf>
    <xf numFmtId="176" fontId="22" fillId="6" borderId="0" xfId="0" applyNumberFormat="1" applyFont="1" applyFill="1" applyAlignment="1">
      <alignment horizontal="center" vertical="center"/>
    </xf>
    <xf numFmtId="177" fontId="26" fillId="5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179" fontId="23" fillId="0" borderId="1" xfId="0" applyNumberFormat="1" applyFont="1" applyFill="1" applyBorder="1" applyAlignment="1">
      <alignment horizontal="center" vertical="center" wrapText="1"/>
    </xf>
    <xf numFmtId="177" fontId="23" fillId="5" borderId="2" xfId="0" applyNumberFormat="1" applyFont="1" applyFill="1" applyBorder="1" applyAlignment="1">
      <alignment horizontal="center" vertical="center" wrapText="1"/>
    </xf>
    <xf numFmtId="10" fontId="23" fillId="0" borderId="2" xfId="0" applyNumberFormat="1" applyFont="1" applyFill="1" applyBorder="1" applyAlignment="1" applyProtection="1">
      <alignment horizontal="center" vertical="center" wrapText="1"/>
    </xf>
    <xf numFmtId="177" fontId="23" fillId="5" borderId="3" xfId="0" applyNumberFormat="1" applyFont="1" applyFill="1" applyBorder="1" applyAlignment="1">
      <alignment horizontal="center" vertical="center" wrapText="1"/>
    </xf>
    <xf numFmtId="9" fontId="23" fillId="0" borderId="2" xfId="0" applyNumberFormat="1" applyFont="1" applyFill="1" applyBorder="1" applyAlignment="1">
      <alignment horizontal="center" vertical="center" wrapText="1"/>
    </xf>
    <xf numFmtId="9" fontId="23" fillId="0" borderId="1" xfId="0" applyNumberFormat="1" applyFont="1" applyFill="1" applyBorder="1" applyAlignment="1">
      <alignment horizontal="center" vertical="center" wrapText="1"/>
    </xf>
    <xf numFmtId="177" fontId="23" fillId="0" borderId="6" xfId="0" applyNumberFormat="1" applyFont="1" applyFill="1" applyBorder="1" applyAlignment="1">
      <alignment horizontal="center" vertical="center" wrapText="1"/>
    </xf>
    <xf numFmtId="176" fontId="27" fillId="0" borderId="6" xfId="0" applyNumberFormat="1" applyFont="1" applyFill="1" applyBorder="1" applyAlignment="1">
      <alignment horizontal="center" vertical="center"/>
    </xf>
    <xf numFmtId="176" fontId="23" fillId="5" borderId="1" xfId="0" applyNumberFormat="1" applyFont="1" applyFill="1" applyBorder="1" applyAlignment="1">
      <alignment horizontal="center" vertical="center" wrapText="1"/>
    </xf>
    <xf numFmtId="177" fontId="22" fillId="2" borderId="0" xfId="0" applyNumberFormat="1" applyFont="1" applyFill="1" applyAlignment="1">
      <alignment horizontal="center" vertical="center"/>
    </xf>
    <xf numFmtId="176" fontId="26" fillId="7" borderId="1" xfId="0" applyNumberFormat="1" applyFont="1" applyFill="1" applyBorder="1" applyAlignment="1">
      <alignment horizontal="center" vertical="center"/>
    </xf>
    <xf numFmtId="9" fontId="23" fillId="6" borderId="1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Fill="1" applyBorder="1" applyAlignment="1">
      <alignment horizontal="center" vertical="center" wrapText="1"/>
    </xf>
    <xf numFmtId="176" fontId="23" fillId="0" borderId="6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176" fontId="22" fillId="0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176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  <xf numFmtId="0" fontId="0" fillId="0" borderId="0" xfId="0" applyFill="1" applyAlignment="1" quotePrefix="1">
      <alignment horizontal="center" vertical="center"/>
    </xf>
    <xf numFmtId="176" fontId="0" fillId="2" borderId="1" xfId="0" applyNumberFormat="1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.3S&#31038;&#20445;&#26126;&#32454;&#23548;&#20986;\&#24037;&#20260;&#20445;&#38505;_2025-03&#33267;2025-03_&#26410;&#30003;&#25253;1&#20449;&#24687;&#26126;&#324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3.&#20013;&#39640;&#21518;&#21220;&#26381;&#21153;\9.&#20013;&#39640;&#31649;&#29702;&#20154;&#21592;&#36164;&#26009;\2025.05.27&#26032;&#30086;&#21306;&#22495;&#31649;&#29702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652301198508300314</v>
          </cell>
          <cell r="E2" t="str">
            <v>4,575.00</v>
          </cell>
          <cell r="F2" t="str">
            <v>4,999.00</v>
          </cell>
        </row>
        <row r="3">
          <cell r="D3" t="str">
            <v>654001199612012128</v>
          </cell>
          <cell r="E3" t="str">
            <v>4,999.00</v>
          </cell>
          <cell r="F3" t="str">
            <v>4,999.00</v>
          </cell>
        </row>
        <row r="4">
          <cell r="D4" t="str">
            <v>652323200205074311</v>
          </cell>
          <cell r="E4" t="str">
            <v>4,999.00</v>
          </cell>
          <cell r="F4" t="str">
            <v>4,999.00</v>
          </cell>
        </row>
        <row r="5">
          <cell r="D5" t="str">
            <v>652323200305102615</v>
          </cell>
          <cell r="E5" t="str">
            <v>4,999.00</v>
          </cell>
          <cell r="F5" t="str">
            <v>4,999.00</v>
          </cell>
        </row>
        <row r="6">
          <cell r="D6" t="str">
            <v>650105199101021919</v>
          </cell>
          <cell r="E6" t="str">
            <v>4,999.00</v>
          </cell>
          <cell r="F6" t="str">
            <v>4,999.00</v>
          </cell>
        </row>
        <row r="7">
          <cell r="D7" t="str">
            <v>652323199302092612</v>
          </cell>
          <cell r="E7" t="str">
            <v>4,999.00</v>
          </cell>
          <cell r="F7" t="str">
            <v>4,999.00</v>
          </cell>
        </row>
        <row r="8">
          <cell r="D8" t="str">
            <v>654001198902071412</v>
          </cell>
          <cell r="E8" t="str">
            <v>4,999.00</v>
          </cell>
          <cell r="F8" t="str">
            <v>4,999.00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职"/>
      <sheetName val="在职 (2)"/>
      <sheetName val="离职人员"/>
      <sheetName val="Sheet1"/>
    </sheetNames>
    <sheetDataSet>
      <sheetData sheetId="0">
        <row r="1">
          <cell r="M1" t="str">
            <v>身份证号</v>
          </cell>
        </row>
        <row r="2">
          <cell r="M2" t="str">
            <v>652323199109172610</v>
          </cell>
        </row>
        <row r="3">
          <cell r="M3" t="str">
            <v>65010519720910133X</v>
          </cell>
        </row>
        <row r="4">
          <cell r="M4" t="str">
            <v>650102197310030039</v>
          </cell>
        </row>
        <row r="5">
          <cell r="M5" t="str">
            <v>610322197110035811</v>
          </cell>
        </row>
        <row r="6">
          <cell r="M6" t="str">
            <v>65010519770707221X</v>
          </cell>
        </row>
        <row r="7">
          <cell r="M7" t="str">
            <v>610431200002070616</v>
          </cell>
        </row>
        <row r="8">
          <cell r="M8" t="str">
            <v>532527199908022925</v>
          </cell>
        </row>
        <row r="9">
          <cell r="M9" t="str">
            <v>530127199912230029</v>
          </cell>
        </row>
        <row r="10">
          <cell r="M10" t="str">
            <v>652323200205074311</v>
          </cell>
        </row>
        <row r="11">
          <cell r="M11" t="str">
            <v>652301198508300314</v>
          </cell>
        </row>
        <row r="12">
          <cell r="M12" t="str">
            <v>65900119920115592X</v>
          </cell>
        </row>
        <row r="13">
          <cell r="M13" t="str">
            <v>411481200206213321</v>
          </cell>
        </row>
        <row r="14">
          <cell r="M14" t="str">
            <v>659001197403204903</v>
          </cell>
        </row>
        <row r="15">
          <cell r="M15" t="str">
            <v>659001200408080318</v>
          </cell>
        </row>
        <row r="16">
          <cell r="M16" t="str">
            <v>659001197002281924</v>
          </cell>
        </row>
        <row r="17">
          <cell r="M17" t="str">
            <v>65030019720406126X</v>
          </cell>
        </row>
        <row r="18">
          <cell r="M18" t="str">
            <v>65900119940623122X</v>
          </cell>
        </row>
        <row r="19">
          <cell r="M19" t="str">
            <v>652323200305102615</v>
          </cell>
        </row>
        <row r="20">
          <cell r="M20" t="str">
            <v>652323199302092612</v>
          </cell>
        </row>
        <row r="21">
          <cell r="M21" t="str">
            <v>411628199709214637</v>
          </cell>
        </row>
        <row r="22">
          <cell r="M22" t="str">
            <v>610721200510105129</v>
          </cell>
        </row>
        <row r="23">
          <cell r="M23" t="str">
            <v>650102198602123020</v>
          </cell>
        </row>
        <row r="24">
          <cell r="M24" t="str">
            <v>659001198907094829</v>
          </cell>
        </row>
        <row r="25">
          <cell r="M25" t="str">
            <v>650103197304124027</v>
          </cell>
        </row>
        <row r="26">
          <cell r="M26" t="str">
            <v>650105198509200721</v>
          </cell>
        </row>
        <row r="27">
          <cell r="M27" t="str">
            <v>622623197408041823</v>
          </cell>
        </row>
        <row r="28">
          <cell r="M28" t="str">
            <v>654223198206052110</v>
          </cell>
        </row>
        <row r="29">
          <cell r="M29" t="str">
            <v>653127199712160054</v>
          </cell>
        </row>
        <row r="30">
          <cell r="M30" t="str">
            <v>41272119910901342X</v>
          </cell>
        </row>
        <row r="31">
          <cell r="M31" t="str">
            <v>654221199812184422</v>
          </cell>
        </row>
        <row r="32">
          <cell r="M32" t="str">
            <v>410221200204277665</v>
          </cell>
        </row>
        <row r="46">
          <cell r="M46" t="str">
            <v>610324197609271824</v>
          </cell>
        </row>
        <row r="47">
          <cell r="M47" t="str">
            <v>650103198403116422</v>
          </cell>
        </row>
        <row r="48">
          <cell r="M48" t="str">
            <v>622301199003046508</v>
          </cell>
        </row>
        <row r="49">
          <cell r="M49" t="str">
            <v>532622200103292329</v>
          </cell>
        </row>
        <row r="50">
          <cell r="M50" t="str">
            <v>652302200008143814</v>
          </cell>
        </row>
        <row r="51">
          <cell r="M51" t="str">
            <v>650105198606091328</v>
          </cell>
        </row>
        <row r="52">
          <cell r="M52" t="str">
            <v>370826199406014034</v>
          </cell>
        </row>
        <row r="53">
          <cell r="M53" t="str">
            <v>650106198911302327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G38" sqref="G38"/>
    </sheetView>
  </sheetViews>
  <sheetFormatPr defaultColWidth="9" defaultRowHeight="14.25" outlineLevelRow="7"/>
  <cols>
    <col min="1" max="1" width="5.375" style="101" customWidth="1"/>
    <col min="2" max="2" width="17.775" style="102" customWidth="1"/>
    <col min="3" max="3" width="9" customWidth="1"/>
    <col min="4" max="4" width="13.8916666666667" customWidth="1"/>
    <col min="5" max="5" width="9.8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101" customWidth="1"/>
    <col min="14" max="14" width="9" style="101" customWidth="1"/>
    <col min="15" max="15" width="10.55" style="101" customWidth="1"/>
    <col min="16" max="16" width="8.25" style="101" customWidth="1"/>
    <col min="17" max="17" width="8.25" customWidth="1"/>
    <col min="18" max="18" width="8.25" style="10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86" customWidth="1"/>
    <col min="32" max="32" width="10.7" customWidth="1"/>
    <col min="33" max="33" width="17.2" customWidth="1"/>
  </cols>
  <sheetData>
    <row r="1" spans="1:33">
      <c r="A1" s="189" t="s">
        <v>0</v>
      </c>
      <c r="B1" s="190"/>
      <c r="C1" s="191"/>
      <c r="D1" s="192"/>
      <c r="E1" s="192"/>
      <c r="F1" s="193"/>
      <c r="G1" s="193"/>
      <c r="H1" s="193"/>
      <c r="I1" s="193"/>
      <c r="J1" s="193"/>
      <c r="K1" s="193"/>
      <c r="L1" s="193"/>
      <c r="M1" s="219"/>
      <c r="N1" s="219"/>
      <c r="O1" s="219"/>
      <c r="P1" s="219"/>
      <c r="Q1" s="193"/>
      <c r="R1" s="233"/>
      <c r="S1" s="193"/>
      <c r="T1" s="234" t="s">
        <v>1</v>
      </c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45"/>
      <c r="AF1" s="234"/>
      <c r="AG1" s="252" t="s">
        <v>2</v>
      </c>
    </row>
    <row r="2" ht="29" customHeight="1" spans="1:33">
      <c r="A2" s="194"/>
      <c r="B2" s="195"/>
      <c r="C2" s="196" t="s">
        <v>3</v>
      </c>
      <c r="D2" s="197" t="s">
        <v>4</v>
      </c>
      <c r="E2" s="198" t="s">
        <v>5</v>
      </c>
      <c r="F2" s="184" t="s">
        <v>6</v>
      </c>
      <c r="G2" s="197" t="s">
        <v>7</v>
      </c>
      <c r="H2" s="184" t="s">
        <v>5</v>
      </c>
      <c r="I2" s="220" t="s">
        <v>6</v>
      </c>
      <c r="J2" s="197" t="s">
        <v>8</v>
      </c>
      <c r="K2" s="184" t="s">
        <v>5</v>
      </c>
      <c r="L2" s="184" t="s">
        <v>6</v>
      </c>
      <c r="M2" s="221" t="s">
        <v>9</v>
      </c>
      <c r="N2" s="221" t="s">
        <v>10</v>
      </c>
      <c r="O2" s="221" t="s">
        <v>6</v>
      </c>
      <c r="P2" s="221" t="s">
        <v>11</v>
      </c>
      <c r="Q2" s="235" t="s">
        <v>10</v>
      </c>
      <c r="R2" s="236" t="s">
        <v>6</v>
      </c>
      <c r="S2" s="220" t="s">
        <v>12</v>
      </c>
      <c r="T2" s="197" t="s">
        <v>4</v>
      </c>
      <c r="U2" s="184" t="s">
        <v>10</v>
      </c>
      <c r="V2" s="184" t="s">
        <v>6</v>
      </c>
      <c r="W2" s="197" t="s">
        <v>7</v>
      </c>
      <c r="X2" s="184" t="s">
        <v>5</v>
      </c>
      <c r="Y2" s="184" t="s">
        <v>6</v>
      </c>
      <c r="Z2" s="221" t="s">
        <v>13</v>
      </c>
      <c r="AA2" s="184" t="s">
        <v>6</v>
      </c>
      <c r="AB2" s="184"/>
      <c r="AC2" s="221" t="s">
        <v>11</v>
      </c>
      <c r="AD2" s="184" t="s">
        <v>10</v>
      </c>
      <c r="AE2" s="208" t="s">
        <v>6</v>
      </c>
      <c r="AF2" s="220" t="s">
        <v>12</v>
      </c>
      <c r="AG2" s="253"/>
    </row>
    <row r="3" spans="1:33">
      <c r="A3" s="199"/>
      <c r="B3" s="200"/>
      <c r="C3" s="201"/>
      <c r="D3" s="202"/>
      <c r="E3" s="203">
        <v>0.16</v>
      </c>
      <c r="F3" s="204"/>
      <c r="G3" s="202"/>
      <c r="H3" s="205">
        <v>0.082</v>
      </c>
      <c r="I3" s="222"/>
      <c r="J3" s="202"/>
      <c r="K3" s="205">
        <v>0.0005</v>
      </c>
      <c r="L3" s="205"/>
      <c r="M3" s="221"/>
      <c r="N3" s="223">
        <v>0.004</v>
      </c>
      <c r="O3" s="224"/>
      <c r="P3" s="221"/>
      <c r="Q3" s="237">
        <v>0.005</v>
      </c>
      <c r="R3" s="238"/>
      <c r="S3" s="201"/>
      <c r="T3" s="202"/>
      <c r="U3" s="239">
        <v>0.08</v>
      </c>
      <c r="V3" s="204"/>
      <c r="W3" s="202"/>
      <c r="X3" s="240">
        <v>0.02</v>
      </c>
      <c r="Y3" s="240"/>
      <c r="Z3" s="246"/>
      <c r="AA3" s="246"/>
      <c r="AB3" s="240"/>
      <c r="AC3" s="221"/>
      <c r="AD3" s="237">
        <v>0.005</v>
      </c>
      <c r="AE3" s="247"/>
      <c r="AF3" s="201"/>
      <c r="AG3" s="254"/>
    </row>
    <row r="4" s="188" customFormat="1" ht="40" customHeight="1" spans="1:33">
      <c r="A4" s="184">
        <v>1</v>
      </c>
      <c r="B4" s="206" t="s">
        <v>14</v>
      </c>
      <c r="C4" s="184" t="s">
        <v>15</v>
      </c>
      <c r="D4" s="207">
        <v>4575</v>
      </c>
      <c r="E4" s="184">
        <v>732</v>
      </c>
      <c r="F4" s="208"/>
      <c r="G4" s="184">
        <v>4575</v>
      </c>
      <c r="H4" s="208">
        <v>375.15</v>
      </c>
      <c r="I4" s="208"/>
      <c r="J4" s="207">
        <v>4575</v>
      </c>
      <c r="K4" s="225">
        <v>4.58</v>
      </c>
      <c r="L4" s="208"/>
      <c r="M4" s="207">
        <v>4575</v>
      </c>
      <c r="N4" s="226">
        <v>18.3</v>
      </c>
      <c r="O4" s="226"/>
      <c r="P4" s="207">
        <v>4575</v>
      </c>
      <c r="Q4" s="225">
        <v>22.88</v>
      </c>
      <c r="R4" s="241"/>
      <c r="S4" s="208">
        <f>E4+F4+H4+I4+K4+L4+N4+O4+Q4+R4</f>
        <v>1152.91</v>
      </c>
      <c r="T4" s="207">
        <v>4575</v>
      </c>
      <c r="U4" s="226">
        <v>366</v>
      </c>
      <c r="V4" s="225"/>
      <c r="W4" s="207">
        <v>4575</v>
      </c>
      <c r="X4" s="225">
        <v>91.5</v>
      </c>
      <c r="Y4" s="248"/>
      <c r="Z4" s="207">
        <v>4575</v>
      </c>
      <c r="AA4" s="225">
        <v>22.88</v>
      </c>
      <c r="AB4" s="208"/>
      <c r="AC4" s="207">
        <v>4575</v>
      </c>
      <c r="AD4" s="225">
        <v>22.88</v>
      </c>
      <c r="AE4" s="208"/>
      <c r="AF4" s="208">
        <f>U4+V4+X4+Y4+AA4+AB4+AD4+AE4</f>
        <v>503.26</v>
      </c>
      <c r="AG4" s="208">
        <f>S4+AF4</f>
        <v>1656.17</v>
      </c>
    </row>
    <row r="5" s="188" customFormat="1" ht="48" customHeight="1" spans="1:33">
      <c r="A5" s="184">
        <v>2</v>
      </c>
      <c r="B5" s="206" t="s">
        <v>16</v>
      </c>
      <c r="C5" s="184" t="s">
        <v>17</v>
      </c>
      <c r="D5" s="207">
        <v>4575</v>
      </c>
      <c r="E5" s="184">
        <v>732</v>
      </c>
      <c r="F5" s="208"/>
      <c r="G5" s="207">
        <v>4575</v>
      </c>
      <c r="H5" s="208">
        <v>375.15</v>
      </c>
      <c r="I5" s="208"/>
      <c r="J5" s="207">
        <v>4575</v>
      </c>
      <c r="K5" s="225">
        <v>4.58</v>
      </c>
      <c r="L5" s="208"/>
      <c r="M5" s="207">
        <v>4575</v>
      </c>
      <c r="N5" s="226">
        <v>18.3</v>
      </c>
      <c r="O5" s="226"/>
      <c r="P5" s="207">
        <v>4575</v>
      </c>
      <c r="Q5" s="225">
        <v>22.88</v>
      </c>
      <c r="R5" s="241"/>
      <c r="S5" s="208">
        <f>E5+F5+H5+I5+K5+L5+N5+O5+Q5+R5</f>
        <v>1152.91</v>
      </c>
      <c r="T5" s="207">
        <v>4575</v>
      </c>
      <c r="U5" s="226">
        <v>366</v>
      </c>
      <c r="V5" s="225"/>
      <c r="W5" s="207">
        <v>4575</v>
      </c>
      <c r="X5" s="225">
        <v>91.5</v>
      </c>
      <c r="Y5" s="248"/>
      <c r="Z5" s="207">
        <v>4575</v>
      </c>
      <c r="AA5" s="225">
        <v>22.88</v>
      </c>
      <c r="AB5" s="208"/>
      <c r="AC5" s="207">
        <v>4575</v>
      </c>
      <c r="AD5" s="225">
        <v>22.88</v>
      </c>
      <c r="AE5" s="208"/>
      <c r="AF5" s="208">
        <f>U5+V5+X5+Y5+AA5+AB5+AD5+AE5</f>
        <v>503.26</v>
      </c>
      <c r="AG5" s="208">
        <f>S5+AF5</f>
        <v>1656.17</v>
      </c>
    </row>
    <row r="6" spans="1:33">
      <c r="A6" s="209" t="s">
        <v>18</v>
      </c>
      <c r="B6" s="200"/>
      <c r="C6" s="210"/>
      <c r="D6" s="210"/>
      <c r="E6" s="210">
        <f>SUM(E4:E5)</f>
        <v>1464</v>
      </c>
      <c r="F6" s="211">
        <f>SUM(F4:F5)</f>
        <v>0</v>
      </c>
      <c r="G6" s="212"/>
      <c r="H6" s="213">
        <f>SUM(H4:H5)</f>
        <v>750.3</v>
      </c>
      <c r="I6" s="213">
        <f>SUM(I4:I5)</f>
        <v>0</v>
      </c>
      <c r="J6" s="213"/>
      <c r="K6" s="213">
        <f>SUM(K4:K5)</f>
        <v>9.16</v>
      </c>
      <c r="L6" s="213">
        <f>SUM(L3:L5)</f>
        <v>0</v>
      </c>
      <c r="M6" s="227"/>
      <c r="N6" s="213">
        <f>SUM(N4:N5)</f>
        <v>36.6</v>
      </c>
      <c r="O6" s="211">
        <f>SUM(O4:O5)</f>
        <v>0</v>
      </c>
      <c r="P6" s="227"/>
      <c r="Q6" s="212">
        <f>SUM(Q4:Q5)</f>
        <v>45.76</v>
      </c>
      <c r="R6" s="242">
        <f>SUM(R4:R5)</f>
        <v>0</v>
      </c>
      <c r="S6" s="243">
        <f>SUM(S4:S5)</f>
        <v>2305.82</v>
      </c>
      <c r="T6" s="212"/>
      <c r="U6" s="212">
        <f t="shared" ref="U6:AB6" si="0">SUM(U4:U5)</f>
        <v>732</v>
      </c>
      <c r="V6" s="212">
        <f t="shared" si="0"/>
        <v>0</v>
      </c>
      <c r="W6" s="212"/>
      <c r="X6" s="211">
        <f t="shared" si="0"/>
        <v>183</v>
      </c>
      <c r="Y6" s="211">
        <f t="shared" si="0"/>
        <v>0</v>
      </c>
      <c r="Z6" s="211">
        <f t="shared" si="0"/>
        <v>9150</v>
      </c>
      <c r="AA6" s="211">
        <f t="shared" si="0"/>
        <v>45.76</v>
      </c>
      <c r="AB6" s="211">
        <f t="shared" si="0"/>
        <v>0</v>
      </c>
      <c r="AC6" s="212"/>
      <c r="AD6" s="249">
        <f>SUM(AD4:AD5)</f>
        <v>45.76</v>
      </c>
      <c r="AE6" s="249">
        <f>SUM(AE4:AE5)</f>
        <v>0</v>
      </c>
      <c r="AF6" s="243">
        <f>SUM(AF4:AF5)</f>
        <v>1006.52</v>
      </c>
      <c r="AG6" s="243">
        <f>S:S+AF:AF</f>
        <v>3312.34</v>
      </c>
    </row>
    <row r="7" ht="34" customHeight="1" spans="1:34">
      <c r="A7" s="214"/>
      <c r="B7" s="215"/>
      <c r="C7" s="183"/>
      <c r="D7" s="183"/>
      <c r="E7" s="216">
        <f>SUM(E6:F6)</f>
        <v>1464</v>
      </c>
      <c r="F7" s="216"/>
      <c r="G7" s="217"/>
      <c r="H7" s="218">
        <f>SUM(H6:I6)</f>
        <v>750.3</v>
      </c>
      <c r="I7" s="218"/>
      <c r="J7" s="228"/>
      <c r="K7" s="229">
        <f>SUM(K6:L6)</f>
        <v>9.16</v>
      </c>
      <c r="L7" s="230"/>
      <c r="M7" s="231"/>
      <c r="N7" s="232">
        <f>N6+O6</f>
        <v>36.6</v>
      </c>
      <c r="O7" s="232"/>
      <c r="P7" s="231"/>
      <c r="Q7" s="216">
        <f>Q6+R6</f>
        <v>45.76</v>
      </c>
      <c r="R7" s="244"/>
      <c r="S7" s="217"/>
      <c r="T7" s="217"/>
      <c r="U7" s="216">
        <f>SUM(U6:V6)</f>
        <v>732</v>
      </c>
      <c r="V7" s="216"/>
      <c r="W7" s="217"/>
      <c r="X7" s="216">
        <f>X6+Y6</f>
        <v>183</v>
      </c>
      <c r="Y7" s="216"/>
      <c r="Z7" s="250"/>
      <c r="AA7" s="250"/>
      <c r="AB7" s="250"/>
      <c r="AC7" s="217"/>
      <c r="AD7" s="251">
        <f>SUM(AD6:AE6)</f>
        <v>45.76</v>
      </c>
      <c r="AE7" s="251"/>
      <c r="AF7" s="183"/>
      <c r="AG7" s="8"/>
      <c r="AH7" s="183"/>
    </row>
    <row r="8" ht="18" customHeight="1" spans="1:34">
      <c r="A8" s="136"/>
      <c r="B8" s="137"/>
      <c r="C8" s="138"/>
      <c r="D8" s="138"/>
      <c r="E8" s="138"/>
      <c r="F8" s="139"/>
      <c r="G8" s="140"/>
      <c r="H8" s="140"/>
      <c r="I8" s="140"/>
      <c r="J8" s="140"/>
      <c r="K8" s="140"/>
      <c r="L8" s="140"/>
      <c r="M8" s="136"/>
      <c r="N8" s="136"/>
      <c r="O8" s="136"/>
      <c r="P8" s="136"/>
      <c r="Q8" s="140"/>
      <c r="R8" s="170"/>
      <c r="S8" s="140"/>
      <c r="T8" s="140"/>
      <c r="U8" s="171"/>
      <c r="V8" s="171"/>
      <c r="W8" s="140"/>
      <c r="X8" s="140"/>
      <c r="Y8" s="140"/>
      <c r="Z8" s="140"/>
      <c r="AA8" s="140"/>
      <c r="AB8" s="140"/>
      <c r="AC8" s="140"/>
      <c r="AD8" s="171"/>
      <c r="AE8" s="171"/>
      <c r="AF8" s="182"/>
      <c r="AG8" s="183"/>
      <c r="AH8" s="138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9"/>
  </conditionalFormatting>
  <pageMargins left="0.751388888888889" right="0.751388888888889" top="1" bottom="1" header="0.5" footer="0.5"/>
  <pageSetup paperSize="9" scale="37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zoomScale="85" zoomScaleNormal="85" workbookViewId="0">
      <pane xSplit="3" ySplit="4" topLeftCell="D18" activePane="bottomRight" state="frozen"/>
      <selection/>
      <selection pane="topRight"/>
      <selection pane="bottomLeft"/>
      <selection pane="bottomRight" activeCell="A28" sqref="$A28:$XFD36"/>
    </sheetView>
  </sheetViews>
  <sheetFormatPr defaultColWidth="8.8" defaultRowHeight="14.25"/>
  <cols>
    <col min="1" max="1" width="8.8" style="4"/>
    <col min="2" max="2" width="18.3833333333333" style="65" customWidth="1"/>
    <col min="3" max="3" width="22.8" style="6" customWidth="1"/>
    <col min="4" max="4" width="18.2333333333333" style="6" customWidth="1"/>
    <col min="5" max="5" width="9.5" style="8"/>
    <col min="6" max="6" width="11.025" style="8" customWidth="1"/>
    <col min="7" max="7" width="11.5" style="8"/>
    <col min="8" max="8" width="9.5" style="8"/>
    <col min="9" max="11" width="9.375" style="8"/>
    <col min="12" max="12" width="10.375" style="8"/>
    <col min="13" max="13" width="9.375" style="8"/>
    <col min="14" max="15" width="13.9583333333333" style="8" customWidth="1"/>
    <col min="16" max="18" width="10.375" style="8"/>
    <col min="19" max="20" width="12.35" style="8" customWidth="1"/>
    <col min="21" max="21" width="11.025" style="8" customWidth="1"/>
  </cols>
  <sheetData>
    <row r="1" s="1" customFormat="1" ht="25.5" spans="1:21">
      <c r="A1" s="10" t="s">
        <v>104</v>
      </c>
      <c r="B1" s="66"/>
      <c r="C1" s="12"/>
      <c r="D1" s="12"/>
      <c r="E1" s="14"/>
      <c r="F1" s="14"/>
      <c r="G1" s="12"/>
      <c r="H1" s="15"/>
      <c r="I1" s="12"/>
      <c r="J1" s="12"/>
      <c r="K1" s="12"/>
      <c r="L1" s="12"/>
      <c r="M1" s="15"/>
      <c r="N1" s="12"/>
      <c r="O1" s="15"/>
      <c r="P1" s="12"/>
      <c r="Q1" s="12"/>
      <c r="R1" s="52"/>
      <c r="S1" s="53"/>
      <c r="T1" s="53"/>
      <c r="U1" s="53"/>
    </row>
    <row r="2" s="1" customFormat="1" ht="19" customHeight="1" spans="1:21">
      <c r="A2" s="16" t="s">
        <v>42</v>
      </c>
      <c r="B2" s="11"/>
      <c r="C2" s="17"/>
      <c r="D2" s="17"/>
      <c r="E2" s="18"/>
      <c r="F2" s="18"/>
      <c r="G2" s="17"/>
      <c r="H2" s="19"/>
      <c r="I2" s="17"/>
      <c r="J2" s="17"/>
      <c r="K2" s="17"/>
      <c r="L2" s="17"/>
      <c r="M2" s="19"/>
      <c r="N2" s="17"/>
      <c r="O2" s="19"/>
      <c r="P2" s="17"/>
      <c r="Q2" s="17"/>
      <c r="R2" s="52"/>
      <c r="S2" s="53"/>
      <c r="T2" s="53"/>
      <c r="U2" s="53"/>
    </row>
    <row r="3" s="1" customFormat="1" ht="43" customHeight="1" spans="1:21">
      <c r="A3" s="20" t="s">
        <v>43</v>
      </c>
      <c r="B3" s="24" t="s">
        <v>44</v>
      </c>
      <c r="C3" s="22" t="s">
        <v>45</v>
      </c>
      <c r="D3" s="24" t="s">
        <v>46</v>
      </c>
      <c r="E3" s="24" t="s">
        <v>78</v>
      </c>
      <c r="F3" s="25" t="s">
        <v>87</v>
      </c>
      <c r="G3" s="26" t="s">
        <v>51</v>
      </c>
      <c r="H3" s="27"/>
      <c r="I3" s="50" t="s">
        <v>52</v>
      </c>
      <c r="J3" s="26" t="s">
        <v>53</v>
      </c>
      <c r="K3" s="26"/>
      <c r="L3" s="27" t="s">
        <v>54</v>
      </c>
      <c r="M3" s="27"/>
      <c r="N3" s="27" t="s">
        <v>8</v>
      </c>
      <c r="O3" s="27" t="s">
        <v>71</v>
      </c>
      <c r="P3" s="26" t="s">
        <v>18</v>
      </c>
      <c r="Q3" s="26"/>
      <c r="R3" s="55" t="s">
        <v>56</v>
      </c>
      <c r="S3" s="26" t="s">
        <v>88</v>
      </c>
      <c r="T3" s="27"/>
      <c r="U3" s="55" t="s">
        <v>89</v>
      </c>
    </row>
    <row r="4" s="1" customFormat="1" ht="34" customHeight="1" spans="1:21">
      <c r="A4" s="28"/>
      <c r="B4" s="30"/>
      <c r="C4" s="29"/>
      <c r="D4" s="30"/>
      <c r="E4" s="30"/>
      <c r="F4" s="31"/>
      <c r="G4" s="32" t="s">
        <v>57</v>
      </c>
      <c r="H4" s="33" t="s">
        <v>58</v>
      </c>
      <c r="I4" s="32" t="s">
        <v>59</v>
      </c>
      <c r="J4" s="32" t="s">
        <v>60</v>
      </c>
      <c r="K4" s="33" t="s">
        <v>61</v>
      </c>
      <c r="L4" s="32" t="s">
        <v>90</v>
      </c>
      <c r="M4" s="33" t="s">
        <v>63</v>
      </c>
      <c r="N4" s="32" t="s">
        <v>64</v>
      </c>
      <c r="O4" s="33" t="s">
        <v>61</v>
      </c>
      <c r="P4" s="51" t="s">
        <v>65</v>
      </c>
      <c r="Q4" s="57" t="s">
        <v>66</v>
      </c>
      <c r="R4" s="55"/>
      <c r="S4" s="32" t="s">
        <v>91</v>
      </c>
      <c r="T4" s="58" t="s">
        <v>92</v>
      </c>
      <c r="U4" s="55"/>
    </row>
    <row r="5" s="69" customFormat="1" ht="32" customHeight="1" spans="1:21">
      <c r="A5" s="70">
        <v>1</v>
      </c>
      <c r="B5" s="71" t="s">
        <v>14</v>
      </c>
      <c r="C5" s="72" t="s">
        <v>67</v>
      </c>
      <c r="D5" s="72" t="s">
        <v>15</v>
      </c>
      <c r="E5" s="72" t="s">
        <v>79</v>
      </c>
      <c r="F5" s="72">
        <v>1700</v>
      </c>
      <c r="G5" s="72">
        <v>799.84</v>
      </c>
      <c r="H5" s="73">
        <v>399.92</v>
      </c>
      <c r="I5" s="73">
        <v>20</v>
      </c>
      <c r="J5" s="73">
        <v>25</v>
      </c>
      <c r="K5" s="73">
        <v>25</v>
      </c>
      <c r="L5" s="73">
        <v>484.9</v>
      </c>
      <c r="M5" s="73">
        <v>99.98</v>
      </c>
      <c r="N5" s="73">
        <v>5</v>
      </c>
      <c r="O5" s="73">
        <v>25</v>
      </c>
      <c r="P5" s="72">
        <f t="shared" ref="P5:P12" si="0">G5+I5+J5+L5+N5</f>
        <v>1334.74</v>
      </c>
      <c r="Q5" s="81">
        <f t="shared" ref="Q5:Q12" si="1">H5+K5+M5+O5</f>
        <v>549.9</v>
      </c>
      <c r="R5" s="72">
        <f t="shared" ref="R5:R12" si="2">P5+Q5</f>
        <v>1884.64</v>
      </c>
      <c r="S5" s="72">
        <f>F5*5%</f>
        <v>85</v>
      </c>
      <c r="T5" s="81">
        <f>F5*5%</f>
        <v>85</v>
      </c>
      <c r="U5" s="72">
        <f>S5+T5</f>
        <v>170</v>
      </c>
    </row>
    <row r="6" s="69" customFormat="1" ht="32" customHeight="1" spans="1:21">
      <c r="A6" s="70">
        <v>2</v>
      </c>
      <c r="B6" s="71" t="s">
        <v>23</v>
      </c>
      <c r="C6" s="72" t="s">
        <v>68</v>
      </c>
      <c r="D6" s="72" t="s">
        <v>24</v>
      </c>
      <c r="E6" s="72" t="s">
        <v>79</v>
      </c>
      <c r="F6" s="72">
        <v>0</v>
      </c>
      <c r="G6" s="72">
        <v>799.84</v>
      </c>
      <c r="H6" s="73">
        <v>399.92</v>
      </c>
      <c r="I6" s="73">
        <v>20</v>
      </c>
      <c r="J6" s="73">
        <v>25</v>
      </c>
      <c r="K6" s="73">
        <v>25</v>
      </c>
      <c r="L6" s="73">
        <v>484.9</v>
      </c>
      <c r="M6" s="73">
        <v>99.98</v>
      </c>
      <c r="N6" s="73">
        <v>5</v>
      </c>
      <c r="O6" s="73">
        <v>25</v>
      </c>
      <c r="P6" s="72">
        <f t="shared" si="0"/>
        <v>1334.74</v>
      </c>
      <c r="Q6" s="81">
        <f t="shared" si="1"/>
        <v>549.9</v>
      </c>
      <c r="R6" s="72">
        <f t="shared" si="2"/>
        <v>1884.64</v>
      </c>
      <c r="S6" s="72">
        <f t="shared" ref="S6:S26" si="3">F6*5%</f>
        <v>0</v>
      </c>
      <c r="T6" s="81">
        <f t="shared" ref="T6:T26" si="4">F6*5%</f>
        <v>0</v>
      </c>
      <c r="U6" s="72">
        <f t="shared" ref="U6:U26" si="5">S6+T6</f>
        <v>0</v>
      </c>
    </row>
    <row r="7" s="69" customFormat="1" ht="32" customHeight="1" spans="1:21">
      <c r="A7" s="70">
        <v>3</v>
      </c>
      <c r="B7" s="71" t="s">
        <v>75</v>
      </c>
      <c r="C7" s="72" t="s">
        <v>76</v>
      </c>
      <c r="D7" s="72" t="s">
        <v>74</v>
      </c>
      <c r="E7" s="72" t="s">
        <v>79</v>
      </c>
      <c r="F7" s="72">
        <v>0</v>
      </c>
      <c r="G7" s="72">
        <v>799.84</v>
      </c>
      <c r="H7" s="73">
        <v>399.92</v>
      </c>
      <c r="I7" s="73">
        <v>20</v>
      </c>
      <c r="J7" s="73">
        <v>25</v>
      </c>
      <c r="K7" s="73">
        <v>25</v>
      </c>
      <c r="L7" s="73">
        <v>484.9</v>
      </c>
      <c r="M7" s="73">
        <v>99.98</v>
      </c>
      <c r="N7" s="73">
        <v>5</v>
      </c>
      <c r="O7" s="73">
        <v>25</v>
      </c>
      <c r="P7" s="72">
        <f t="shared" si="0"/>
        <v>1334.74</v>
      </c>
      <c r="Q7" s="81">
        <f t="shared" si="1"/>
        <v>549.9</v>
      </c>
      <c r="R7" s="72">
        <f t="shared" si="2"/>
        <v>1884.64</v>
      </c>
      <c r="S7" s="72">
        <f t="shared" si="3"/>
        <v>0</v>
      </c>
      <c r="T7" s="81">
        <f t="shared" si="4"/>
        <v>0</v>
      </c>
      <c r="U7" s="72">
        <f t="shared" si="5"/>
        <v>0</v>
      </c>
    </row>
    <row r="8" s="69" customFormat="1" ht="32" customHeight="1" spans="1:21">
      <c r="A8" s="70">
        <v>4</v>
      </c>
      <c r="B8" s="71" t="s">
        <v>84</v>
      </c>
      <c r="C8" s="255" t="s">
        <v>85</v>
      </c>
      <c r="D8" s="72" t="s">
        <v>74</v>
      </c>
      <c r="E8" s="72" t="s">
        <v>79</v>
      </c>
      <c r="F8" s="72">
        <v>0</v>
      </c>
      <c r="G8" s="72">
        <v>799.84</v>
      </c>
      <c r="H8" s="73">
        <v>399.92</v>
      </c>
      <c r="I8" s="73">
        <v>20</v>
      </c>
      <c r="J8" s="73">
        <v>25</v>
      </c>
      <c r="K8" s="73">
        <v>25</v>
      </c>
      <c r="L8" s="73">
        <v>484.9</v>
      </c>
      <c r="M8" s="73">
        <v>99.98</v>
      </c>
      <c r="N8" s="73">
        <v>5</v>
      </c>
      <c r="O8" s="73">
        <v>25</v>
      </c>
      <c r="P8" s="72">
        <f t="shared" si="0"/>
        <v>1334.74</v>
      </c>
      <c r="Q8" s="81">
        <f t="shared" si="1"/>
        <v>549.9</v>
      </c>
      <c r="R8" s="72">
        <f t="shared" si="2"/>
        <v>1884.64</v>
      </c>
      <c r="S8" s="72">
        <f t="shared" si="3"/>
        <v>0</v>
      </c>
      <c r="T8" s="81">
        <f t="shared" si="4"/>
        <v>0</v>
      </c>
      <c r="U8" s="72">
        <f t="shared" si="5"/>
        <v>0</v>
      </c>
    </row>
    <row r="9" s="69" customFormat="1" ht="32" customHeight="1" spans="1:21">
      <c r="A9" s="70">
        <v>5</v>
      </c>
      <c r="B9" s="71" t="s">
        <v>94</v>
      </c>
      <c r="C9" s="72" t="s">
        <v>95</v>
      </c>
      <c r="D9" s="72" t="s">
        <v>82</v>
      </c>
      <c r="E9" s="72" t="s">
        <v>79</v>
      </c>
      <c r="F9" s="72">
        <v>1700</v>
      </c>
      <c r="G9" s="72">
        <v>799.84</v>
      </c>
      <c r="H9" s="73">
        <v>399.92</v>
      </c>
      <c r="I9" s="73">
        <v>20</v>
      </c>
      <c r="J9" s="73">
        <v>25</v>
      </c>
      <c r="K9" s="73">
        <v>25</v>
      </c>
      <c r="L9" s="73">
        <v>484.9</v>
      </c>
      <c r="M9" s="73">
        <v>99.98</v>
      </c>
      <c r="N9" s="73">
        <v>5</v>
      </c>
      <c r="O9" s="73">
        <v>25</v>
      </c>
      <c r="P9" s="72">
        <f t="shared" si="0"/>
        <v>1334.74</v>
      </c>
      <c r="Q9" s="81">
        <f t="shared" si="1"/>
        <v>549.9</v>
      </c>
      <c r="R9" s="72">
        <f t="shared" si="2"/>
        <v>1884.64</v>
      </c>
      <c r="S9" s="72">
        <f t="shared" si="3"/>
        <v>85</v>
      </c>
      <c r="T9" s="81">
        <f t="shared" si="4"/>
        <v>85</v>
      </c>
      <c r="U9" s="72">
        <f t="shared" si="5"/>
        <v>170</v>
      </c>
    </row>
    <row r="10" s="69" customFormat="1" ht="32" customHeight="1" spans="1:21">
      <c r="A10" s="70">
        <v>6</v>
      </c>
      <c r="B10" s="71" t="s">
        <v>96</v>
      </c>
      <c r="C10" s="72" t="s">
        <v>97</v>
      </c>
      <c r="D10" s="72" t="s">
        <v>74</v>
      </c>
      <c r="E10" s="72" t="s">
        <v>79</v>
      </c>
      <c r="F10" s="72">
        <v>1700</v>
      </c>
      <c r="G10" s="72">
        <v>799.84</v>
      </c>
      <c r="H10" s="73">
        <v>399.92</v>
      </c>
      <c r="I10" s="73">
        <v>20</v>
      </c>
      <c r="J10" s="73">
        <v>25</v>
      </c>
      <c r="K10" s="73">
        <v>25</v>
      </c>
      <c r="L10" s="73">
        <v>484.9</v>
      </c>
      <c r="M10" s="73">
        <v>99.98</v>
      </c>
      <c r="N10" s="73">
        <v>5</v>
      </c>
      <c r="O10" s="73">
        <v>25</v>
      </c>
      <c r="P10" s="72">
        <f t="shared" si="0"/>
        <v>1334.74</v>
      </c>
      <c r="Q10" s="81">
        <f t="shared" si="1"/>
        <v>549.9</v>
      </c>
      <c r="R10" s="72">
        <f t="shared" si="2"/>
        <v>1884.64</v>
      </c>
      <c r="S10" s="72">
        <f t="shared" si="3"/>
        <v>85</v>
      </c>
      <c r="T10" s="81">
        <f t="shared" si="4"/>
        <v>85</v>
      </c>
      <c r="U10" s="72">
        <f t="shared" si="5"/>
        <v>170</v>
      </c>
    </row>
    <row r="11" s="69" customFormat="1" ht="32" customHeight="1" spans="1:21">
      <c r="A11" s="70">
        <v>7</v>
      </c>
      <c r="B11" s="71" t="s">
        <v>99</v>
      </c>
      <c r="C11" s="255" t="s">
        <v>100</v>
      </c>
      <c r="D11" s="72" t="s">
        <v>101</v>
      </c>
      <c r="E11" s="72" t="s">
        <v>79</v>
      </c>
      <c r="F11" s="72">
        <v>1700</v>
      </c>
      <c r="G11" s="72">
        <v>799.84</v>
      </c>
      <c r="H11" s="73">
        <v>399.92</v>
      </c>
      <c r="I11" s="73">
        <v>20</v>
      </c>
      <c r="J11" s="73">
        <v>25</v>
      </c>
      <c r="K11" s="73">
        <v>25</v>
      </c>
      <c r="L11" s="73">
        <v>484.9</v>
      </c>
      <c r="M11" s="73">
        <v>99.98</v>
      </c>
      <c r="N11" s="73">
        <v>5</v>
      </c>
      <c r="O11" s="73">
        <v>25</v>
      </c>
      <c r="P11" s="72">
        <f t="shared" si="0"/>
        <v>1334.74</v>
      </c>
      <c r="Q11" s="81">
        <f t="shared" si="1"/>
        <v>549.9</v>
      </c>
      <c r="R11" s="72">
        <f t="shared" si="2"/>
        <v>1884.64</v>
      </c>
      <c r="S11" s="72">
        <f t="shared" si="3"/>
        <v>85</v>
      </c>
      <c r="T11" s="81">
        <f t="shared" si="4"/>
        <v>85</v>
      </c>
      <c r="U11" s="72">
        <f t="shared" si="5"/>
        <v>170</v>
      </c>
    </row>
    <row r="12" s="69" customFormat="1" ht="32" customHeight="1" spans="1:21">
      <c r="A12" s="70">
        <v>8</v>
      </c>
      <c r="B12" s="71" t="s">
        <v>102</v>
      </c>
      <c r="C12" s="255" t="s">
        <v>103</v>
      </c>
      <c r="D12" s="72" t="s">
        <v>105</v>
      </c>
      <c r="E12" s="72" t="s">
        <v>79</v>
      </c>
      <c r="F12" s="72">
        <v>1700</v>
      </c>
      <c r="G12" s="72">
        <v>799.84</v>
      </c>
      <c r="H12" s="73">
        <v>399.92</v>
      </c>
      <c r="I12" s="73">
        <v>20</v>
      </c>
      <c r="J12" s="73">
        <v>25</v>
      </c>
      <c r="K12" s="73">
        <v>25</v>
      </c>
      <c r="L12" s="73">
        <v>484.9</v>
      </c>
      <c r="M12" s="73">
        <v>99.98</v>
      </c>
      <c r="N12" s="73">
        <v>5</v>
      </c>
      <c r="O12" s="73">
        <v>25</v>
      </c>
      <c r="P12" s="72">
        <f t="shared" si="0"/>
        <v>1334.74</v>
      </c>
      <c r="Q12" s="81">
        <f t="shared" si="1"/>
        <v>549.9</v>
      </c>
      <c r="R12" s="72">
        <f t="shared" si="2"/>
        <v>1884.64</v>
      </c>
      <c r="S12" s="72">
        <f t="shared" si="3"/>
        <v>85</v>
      </c>
      <c r="T12" s="81">
        <f t="shared" si="4"/>
        <v>85</v>
      </c>
      <c r="U12" s="72">
        <f t="shared" si="5"/>
        <v>170</v>
      </c>
    </row>
    <row r="13" s="69" customFormat="1" ht="32" customHeight="1" spans="1:21">
      <c r="A13" s="70">
        <v>9</v>
      </c>
      <c r="B13" s="46" t="s">
        <v>106</v>
      </c>
      <c r="C13" s="255" t="s">
        <v>107</v>
      </c>
      <c r="D13" s="72" t="s">
        <v>108</v>
      </c>
      <c r="E13" s="72" t="s">
        <v>79</v>
      </c>
      <c r="F13" s="72">
        <v>0</v>
      </c>
      <c r="G13" s="72">
        <v>799.84</v>
      </c>
      <c r="H13" s="73">
        <v>399.92</v>
      </c>
      <c r="I13" s="73">
        <v>20</v>
      </c>
      <c r="J13" s="73">
        <v>25</v>
      </c>
      <c r="K13" s="73">
        <v>25</v>
      </c>
      <c r="L13" s="73">
        <v>484.9</v>
      </c>
      <c r="M13" s="73">
        <v>99.98</v>
      </c>
      <c r="N13" s="73">
        <v>5</v>
      </c>
      <c r="O13" s="73">
        <v>25</v>
      </c>
      <c r="P13" s="72">
        <f t="shared" ref="P13:P26" si="6">G13+I13+J13+L13+N13</f>
        <v>1334.74</v>
      </c>
      <c r="Q13" s="81">
        <f t="shared" ref="Q13:Q26" si="7">H13+K13+M13+O13</f>
        <v>549.9</v>
      </c>
      <c r="R13" s="72">
        <f t="shared" ref="R13:R26" si="8">P13+Q13</f>
        <v>1884.64</v>
      </c>
      <c r="S13" s="72">
        <f t="shared" si="3"/>
        <v>0</v>
      </c>
      <c r="T13" s="81">
        <f t="shared" si="4"/>
        <v>0</v>
      </c>
      <c r="U13" s="72">
        <f t="shared" si="5"/>
        <v>0</v>
      </c>
    </row>
    <row r="14" s="69" customFormat="1" ht="32" customHeight="1" spans="1:21">
      <c r="A14" s="70">
        <v>10</v>
      </c>
      <c r="B14" s="46" t="s">
        <v>109</v>
      </c>
      <c r="C14" s="255" t="s">
        <v>110</v>
      </c>
      <c r="D14" s="72" t="s">
        <v>108</v>
      </c>
      <c r="E14" s="72" t="s">
        <v>79</v>
      </c>
      <c r="F14" s="72">
        <v>0</v>
      </c>
      <c r="G14" s="72">
        <v>799.84</v>
      </c>
      <c r="H14" s="73">
        <v>399.92</v>
      </c>
      <c r="I14" s="73">
        <v>20</v>
      </c>
      <c r="J14" s="73">
        <v>25</v>
      </c>
      <c r="K14" s="73">
        <v>25</v>
      </c>
      <c r="L14" s="73">
        <v>484.9</v>
      </c>
      <c r="M14" s="73">
        <v>99.98</v>
      </c>
      <c r="N14" s="73">
        <v>5</v>
      </c>
      <c r="O14" s="73">
        <v>25</v>
      </c>
      <c r="P14" s="72">
        <f t="shared" si="6"/>
        <v>1334.74</v>
      </c>
      <c r="Q14" s="81">
        <f t="shared" si="7"/>
        <v>549.9</v>
      </c>
      <c r="R14" s="72">
        <f t="shared" si="8"/>
        <v>1884.64</v>
      </c>
      <c r="S14" s="72">
        <f t="shared" si="3"/>
        <v>0</v>
      </c>
      <c r="T14" s="81">
        <f t="shared" si="4"/>
        <v>0</v>
      </c>
      <c r="U14" s="72">
        <f t="shared" si="5"/>
        <v>0</v>
      </c>
    </row>
    <row r="15" s="69" customFormat="1" ht="32" customHeight="1" spans="1:21">
      <c r="A15" s="70">
        <v>11</v>
      </c>
      <c r="B15" s="46" t="s">
        <v>111</v>
      </c>
      <c r="C15" s="255" t="s">
        <v>112</v>
      </c>
      <c r="D15" s="72" t="s">
        <v>108</v>
      </c>
      <c r="E15" s="72" t="s">
        <v>79</v>
      </c>
      <c r="F15" s="72">
        <v>0</v>
      </c>
      <c r="G15" s="72">
        <v>799.84</v>
      </c>
      <c r="H15" s="73">
        <v>399.92</v>
      </c>
      <c r="I15" s="73">
        <v>20</v>
      </c>
      <c r="J15" s="73">
        <v>25</v>
      </c>
      <c r="K15" s="73">
        <v>25</v>
      </c>
      <c r="L15" s="73">
        <v>484.9</v>
      </c>
      <c r="M15" s="73">
        <v>99.98</v>
      </c>
      <c r="N15" s="73">
        <v>5</v>
      </c>
      <c r="O15" s="73">
        <v>25</v>
      </c>
      <c r="P15" s="72">
        <f t="shared" si="6"/>
        <v>1334.74</v>
      </c>
      <c r="Q15" s="81">
        <f t="shared" si="7"/>
        <v>549.9</v>
      </c>
      <c r="R15" s="72">
        <f t="shared" si="8"/>
        <v>1884.64</v>
      </c>
      <c r="S15" s="72">
        <f t="shared" si="3"/>
        <v>0</v>
      </c>
      <c r="T15" s="81">
        <f t="shared" si="4"/>
        <v>0</v>
      </c>
      <c r="U15" s="72">
        <f t="shared" si="5"/>
        <v>0</v>
      </c>
    </row>
    <row r="16" s="69" customFormat="1" ht="32" customHeight="1" spans="1:21">
      <c r="A16" s="70">
        <v>12</v>
      </c>
      <c r="B16" s="46" t="s">
        <v>113</v>
      </c>
      <c r="C16" s="255" t="s">
        <v>114</v>
      </c>
      <c r="D16" s="72" t="s">
        <v>108</v>
      </c>
      <c r="E16" s="72" t="s">
        <v>79</v>
      </c>
      <c r="F16" s="72">
        <v>0</v>
      </c>
      <c r="G16" s="72">
        <v>799.84</v>
      </c>
      <c r="H16" s="73">
        <v>399.92</v>
      </c>
      <c r="I16" s="73">
        <v>20</v>
      </c>
      <c r="J16" s="73">
        <v>25</v>
      </c>
      <c r="K16" s="73">
        <v>25</v>
      </c>
      <c r="L16" s="73">
        <v>484.9</v>
      </c>
      <c r="M16" s="73">
        <v>99.98</v>
      </c>
      <c r="N16" s="73">
        <v>5</v>
      </c>
      <c r="O16" s="73">
        <v>25</v>
      </c>
      <c r="P16" s="72">
        <f t="shared" si="6"/>
        <v>1334.74</v>
      </c>
      <c r="Q16" s="81">
        <f t="shared" si="7"/>
        <v>549.9</v>
      </c>
      <c r="R16" s="72">
        <f t="shared" si="8"/>
        <v>1884.64</v>
      </c>
      <c r="S16" s="72">
        <f t="shared" si="3"/>
        <v>0</v>
      </c>
      <c r="T16" s="81">
        <f t="shared" si="4"/>
        <v>0</v>
      </c>
      <c r="U16" s="72">
        <f t="shared" si="5"/>
        <v>0</v>
      </c>
    </row>
    <row r="17" s="69" customFormat="1" ht="32" customHeight="1" spans="1:21">
      <c r="A17" s="70">
        <v>13</v>
      </c>
      <c r="B17" s="74" t="s">
        <v>115</v>
      </c>
      <c r="C17" s="256" t="s">
        <v>116</v>
      </c>
      <c r="D17" s="72" t="s">
        <v>108</v>
      </c>
      <c r="E17" s="72" t="s">
        <v>79</v>
      </c>
      <c r="F17" s="72" t="s">
        <v>117</v>
      </c>
      <c r="G17" s="72">
        <v>799.84</v>
      </c>
      <c r="H17" s="73">
        <v>399.92</v>
      </c>
      <c r="I17" s="73">
        <v>20</v>
      </c>
      <c r="J17" s="73">
        <v>25</v>
      </c>
      <c r="K17" s="73">
        <v>25</v>
      </c>
      <c r="L17" s="73">
        <v>484.9</v>
      </c>
      <c r="M17" s="73">
        <v>99.98</v>
      </c>
      <c r="N17" s="73">
        <v>5</v>
      </c>
      <c r="O17" s="73">
        <v>25</v>
      </c>
      <c r="P17" s="72">
        <f t="shared" si="6"/>
        <v>1334.74</v>
      </c>
      <c r="Q17" s="81">
        <f t="shared" si="7"/>
        <v>549.9</v>
      </c>
      <c r="R17" s="72">
        <f t="shared" si="8"/>
        <v>1884.64</v>
      </c>
      <c r="S17" s="72">
        <f t="shared" si="3"/>
        <v>215</v>
      </c>
      <c r="T17" s="81">
        <f t="shared" si="4"/>
        <v>215</v>
      </c>
      <c r="U17" s="72">
        <f t="shared" si="5"/>
        <v>430</v>
      </c>
    </row>
    <row r="18" s="69" customFormat="1" ht="32" customHeight="1" spans="1:21">
      <c r="A18" s="70">
        <v>14</v>
      </c>
      <c r="B18" s="74" t="s">
        <v>118</v>
      </c>
      <c r="C18" s="256" t="s">
        <v>119</v>
      </c>
      <c r="D18" s="72" t="s">
        <v>108</v>
      </c>
      <c r="E18" s="72" t="s">
        <v>79</v>
      </c>
      <c r="F18" s="72">
        <v>4620</v>
      </c>
      <c r="G18" s="72">
        <v>799.84</v>
      </c>
      <c r="H18" s="73">
        <v>399.92</v>
      </c>
      <c r="I18" s="73">
        <v>20</v>
      </c>
      <c r="J18" s="73">
        <v>25</v>
      </c>
      <c r="K18" s="73">
        <v>25</v>
      </c>
      <c r="L18" s="73">
        <v>484.9</v>
      </c>
      <c r="M18" s="73">
        <v>99.98</v>
      </c>
      <c r="N18" s="73">
        <v>5</v>
      </c>
      <c r="O18" s="73">
        <v>25</v>
      </c>
      <c r="P18" s="72">
        <f t="shared" si="6"/>
        <v>1334.74</v>
      </c>
      <c r="Q18" s="81">
        <f t="shared" si="7"/>
        <v>549.9</v>
      </c>
      <c r="R18" s="72">
        <f t="shared" si="8"/>
        <v>1884.64</v>
      </c>
      <c r="S18" s="72">
        <f t="shared" si="3"/>
        <v>231</v>
      </c>
      <c r="T18" s="81">
        <f t="shared" si="4"/>
        <v>231</v>
      </c>
      <c r="U18" s="72">
        <f t="shared" si="5"/>
        <v>462</v>
      </c>
    </row>
    <row r="19" s="69" customFormat="1" ht="32" customHeight="1" spans="1:21">
      <c r="A19" s="70">
        <v>15</v>
      </c>
      <c r="B19" s="74" t="s">
        <v>120</v>
      </c>
      <c r="C19" s="36" t="s">
        <v>121</v>
      </c>
      <c r="D19" s="72" t="s">
        <v>108</v>
      </c>
      <c r="E19" s="72" t="s">
        <v>79</v>
      </c>
      <c r="F19" s="72">
        <v>4480</v>
      </c>
      <c r="G19" s="72">
        <v>799.84</v>
      </c>
      <c r="H19" s="73">
        <v>399.92</v>
      </c>
      <c r="I19" s="73">
        <v>20</v>
      </c>
      <c r="J19" s="73">
        <v>25</v>
      </c>
      <c r="K19" s="73">
        <v>25</v>
      </c>
      <c r="L19" s="73">
        <v>484.9</v>
      </c>
      <c r="M19" s="73">
        <v>99.98</v>
      </c>
      <c r="N19" s="73">
        <v>5</v>
      </c>
      <c r="O19" s="73">
        <v>25</v>
      </c>
      <c r="P19" s="72">
        <f t="shared" si="6"/>
        <v>1334.74</v>
      </c>
      <c r="Q19" s="81">
        <f t="shared" si="7"/>
        <v>549.9</v>
      </c>
      <c r="R19" s="72">
        <f t="shared" si="8"/>
        <v>1884.64</v>
      </c>
      <c r="S19" s="72">
        <f t="shared" si="3"/>
        <v>224</v>
      </c>
      <c r="T19" s="81">
        <f t="shared" si="4"/>
        <v>224</v>
      </c>
      <c r="U19" s="72">
        <f t="shared" si="5"/>
        <v>448</v>
      </c>
    </row>
    <row r="20" s="69" customFormat="1" ht="32" customHeight="1" spans="1:21">
      <c r="A20" s="70">
        <v>16</v>
      </c>
      <c r="B20" s="68" t="s">
        <v>122</v>
      </c>
      <c r="C20" s="257" t="s">
        <v>123</v>
      </c>
      <c r="D20" s="40" t="s">
        <v>108</v>
      </c>
      <c r="E20" s="72" t="s">
        <v>79</v>
      </c>
      <c r="F20" s="75">
        <v>4300</v>
      </c>
      <c r="G20" s="72">
        <v>0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2">
        <v>0</v>
      </c>
      <c r="Q20" s="81">
        <v>0</v>
      </c>
      <c r="R20" s="72">
        <v>0</v>
      </c>
      <c r="S20" s="72">
        <f t="shared" si="3"/>
        <v>215</v>
      </c>
      <c r="T20" s="81">
        <f t="shared" si="4"/>
        <v>215</v>
      </c>
      <c r="U20" s="72">
        <f t="shared" si="5"/>
        <v>430</v>
      </c>
    </row>
    <row r="21" s="69" customFormat="1" ht="32" customHeight="1" spans="1:21">
      <c r="A21" s="70">
        <v>17</v>
      </c>
      <c r="B21" s="76" t="s">
        <v>124</v>
      </c>
      <c r="C21" s="257" t="s">
        <v>125</v>
      </c>
      <c r="D21" s="40" t="s">
        <v>126</v>
      </c>
      <c r="E21" s="72" t="s">
        <v>79</v>
      </c>
      <c r="F21" s="72">
        <v>1700</v>
      </c>
      <c r="G21" s="72">
        <v>799.84</v>
      </c>
      <c r="H21" s="73">
        <v>399.92</v>
      </c>
      <c r="I21" s="73">
        <v>20</v>
      </c>
      <c r="J21" s="73">
        <v>25</v>
      </c>
      <c r="K21" s="73">
        <v>25</v>
      </c>
      <c r="L21" s="73">
        <v>484.9</v>
      </c>
      <c r="M21" s="73">
        <v>99.98</v>
      </c>
      <c r="N21" s="73">
        <v>5</v>
      </c>
      <c r="O21" s="73">
        <v>25</v>
      </c>
      <c r="P21" s="72">
        <f t="shared" si="6"/>
        <v>1334.74</v>
      </c>
      <c r="Q21" s="81">
        <f t="shared" si="7"/>
        <v>549.9</v>
      </c>
      <c r="R21" s="72">
        <f t="shared" si="8"/>
        <v>1884.64</v>
      </c>
      <c r="S21" s="72">
        <f t="shared" si="3"/>
        <v>85</v>
      </c>
      <c r="T21" s="81">
        <f t="shared" si="4"/>
        <v>85</v>
      </c>
      <c r="U21" s="72">
        <f t="shared" si="5"/>
        <v>170</v>
      </c>
    </row>
    <row r="22" s="69" customFormat="1" ht="32" customHeight="1" spans="1:21">
      <c r="A22" s="70">
        <v>18</v>
      </c>
      <c r="B22" s="76" t="s">
        <v>127</v>
      </c>
      <c r="C22" s="257" t="s">
        <v>128</v>
      </c>
      <c r="D22" s="40" t="s">
        <v>105</v>
      </c>
      <c r="E22" s="72" t="s">
        <v>79</v>
      </c>
      <c r="F22" s="72">
        <v>1700</v>
      </c>
      <c r="G22" s="72">
        <v>799.84</v>
      </c>
      <c r="H22" s="73">
        <v>399.92</v>
      </c>
      <c r="I22" s="73">
        <v>20</v>
      </c>
      <c r="J22" s="73">
        <v>25</v>
      </c>
      <c r="K22" s="73">
        <v>25</v>
      </c>
      <c r="L22" s="73">
        <v>484.9</v>
      </c>
      <c r="M22" s="73">
        <v>99.98</v>
      </c>
      <c r="N22" s="73">
        <v>5</v>
      </c>
      <c r="O22" s="73">
        <v>25</v>
      </c>
      <c r="P22" s="72">
        <f t="shared" si="6"/>
        <v>1334.74</v>
      </c>
      <c r="Q22" s="81">
        <f t="shared" si="7"/>
        <v>549.9</v>
      </c>
      <c r="R22" s="72">
        <f t="shared" si="8"/>
        <v>1884.64</v>
      </c>
      <c r="S22" s="72">
        <f t="shared" si="3"/>
        <v>85</v>
      </c>
      <c r="T22" s="81">
        <f t="shared" si="4"/>
        <v>85</v>
      </c>
      <c r="U22" s="72">
        <f t="shared" si="5"/>
        <v>170</v>
      </c>
    </row>
    <row r="23" s="69" customFormat="1" ht="32" customHeight="1" spans="1:21">
      <c r="A23" s="70">
        <v>19</v>
      </c>
      <c r="B23" s="76" t="s">
        <v>129</v>
      </c>
      <c r="C23" s="257" t="s">
        <v>130</v>
      </c>
      <c r="D23" s="40" t="s">
        <v>105</v>
      </c>
      <c r="E23" s="72" t="s">
        <v>79</v>
      </c>
      <c r="F23" s="72">
        <v>1700</v>
      </c>
      <c r="G23" s="72">
        <v>799.84</v>
      </c>
      <c r="H23" s="73">
        <v>399.92</v>
      </c>
      <c r="I23" s="73">
        <v>20</v>
      </c>
      <c r="J23" s="73">
        <v>25</v>
      </c>
      <c r="K23" s="73">
        <v>25</v>
      </c>
      <c r="L23" s="73">
        <v>484.9</v>
      </c>
      <c r="M23" s="73">
        <v>99.98</v>
      </c>
      <c r="N23" s="73">
        <v>5</v>
      </c>
      <c r="O23" s="73">
        <v>25</v>
      </c>
      <c r="P23" s="72">
        <f t="shared" si="6"/>
        <v>1334.74</v>
      </c>
      <c r="Q23" s="81">
        <f t="shared" si="7"/>
        <v>549.9</v>
      </c>
      <c r="R23" s="72">
        <f t="shared" si="8"/>
        <v>1884.64</v>
      </c>
      <c r="S23" s="72">
        <f t="shared" si="3"/>
        <v>85</v>
      </c>
      <c r="T23" s="81">
        <f t="shared" si="4"/>
        <v>85</v>
      </c>
      <c r="U23" s="72">
        <f t="shared" si="5"/>
        <v>170</v>
      </c>
    </row>
    <row r="24" s="69" customFormat="1" ht="32" customHeight="1" spans="1:21">
      <c r="A24" s="70">
        <v>20</v>
      </c>
      <c r="B24" s="76" t="s">
        <v>131</v>
      </c>
      <c r="C24" s="257" t="s">
        <v>132</v>
      </c>
      <c r="D24" s="40" t="s">
        <v>105</v>
      </c>
      <c r="E24" s="72" t="s">
        <v>79</v>
      </c>
      <c r="F24" s="72">
        <v>1700</v>
      </c>
      <c r="G24" s="72">
        <v>799.84</v>
      </c>
      <c r="H24" s="73">
        <v>399.92</v>
      </c>
      <c r="I24" s="73">
        <v>20</v>
      </c>
      <c r="J24" s="73">
        <v>25</v>
      </c>
      <c r="K24" s="73">
        <v>25</v>
      </c>
      <c r="L24" s="73">
        <v>484.9</v>
      </c>
      <c r="M24" s="73">
        <v>99.98</v>
      </c>
      <c r="N24" s="73">
        <v>5</v>
      </c>
      <c r="O24" s="73">
        <v>25</v>
      </c>
      <c r="P24" s="72">
        <f t="shared" si="6"/>
        <v>1334.74</v>
      </c>
      <c r="Q24" s="81">
        <f t="shared" si="7"/>
        <v>549.9</v>
      </c>
      <c r="R24" s="72">
        <f t="shared" si="8"/>
        <v>1884.64</v>
      </c>
      <c r="S24" s="72">
        <f t="shared" si="3"/>
        <v>85</v>
      </c>
      <c r="T24" s="81">
        <f t="shared" si="4"/>
        <v>85</v>
      </c>
      <c r="U24" s="72">
        <f t="shared" si="5"/>
        <v>170</v>
      </c>
    </row>
    <row r="25" s="69" customFormat="1" ht="32" customHeight="1" spans="1:21">
      <c r="A25" s="70">
        <v>21</v>
      </c>
      <c r="B25" s="76" t="s">
        <v>133</v>
      </c>
      <c r="C25" s="257" t="s">
        <v>134</v>
      </c>
      <c r="D25" s="40" t="s">
        <v>135</v>
      </c>
      <c r="E25" s="72" t="s">
        <v>79</v>
      </c>
      <c r="F25" s="72">
        <v>1700</v>
      </c>
      <c r="G25" s="72">
        <v>799.84</v>
      </c>
      <c r="H25" s="73">
        <v>399.92</v>
      </c>
      <c r="I25" s="73">
        <v>20</v>
      </c>
      <c r="J25" s="73">
        <v>25</v>
      </c>
      <c r="K25" s="73">
        <v>25</v>
      </c>
      <c r="L25" s="73">
        <v>484.9</v>
      </c>
      <c r="M25" s="73">
        <v>99.98</v>
      </c>
      <c r="N25" s="73">
        <v>5</v>
      </c>
      <c r="O25" s="73">
        <v>25</v>
      </c>
      <c r="P25" s="72">
        <f t="shared" si="6"/>
        <v>1334.74</v>
      </c>
      <c r="Q25" s="81">
        <f t="shared" si="7"/>
        <v>549.9</v>
      </c>
      <c r="R25" s="72">
        <f t="shared" si="8"/>
        <v>1884.64</v>
      </c>
      <c r="S25" s="72">
        <f t="shared" si="3"/>
        <v>85</v>
      </c>
      <c r="T25" s="81">
        <f t="shared" si="4"/>
        <v>85</v>
      </c>
      <c r="U25" s="72">
        <f t="shared" si="5"/>
        <v>170</v>
      </c>
    </row>
    <row r="26" s="69" customFormat="1" ht="32" customHeight="1" spans="1:21">
      <c r="A26" s="70">
        <v>22</v>
      </c>
      <c r="B26" s="76" t="s">
        <v>136</v>
      </c>
      <c r="C26" s="257" t="s">
        <v>137</v>
      </c>
      <c r="D26" s="40" t="s">
        <v>105</v>
      </c>
      <c r="E26" s="72" t="s">
        <v>79</v>
      </c>
      <c r="F26" s="72">
        <v>1700</v>
      </c>
      <c r="G26" s="72">
        <v>799.84</v>
      </c>
      <c r="H26" s="73">
        <v>399.92</v>
      </c>
      <c r="I26" s="73">
        <v>20</v>
      </c>
      <c r="J26" s="73">
        <v>25</v>
      </c>
      <c r="K26" s="73">
        <v>25</v>
      </c>
      <c r="L26" s="73">
        <v>484.9</v>
      </c>
      <c r="M26" s="73">
        <v>99.98</v>
      </c>
      <c r="N26" s="73">
        <v>5</v>
      </c>
      <c r="O26" s="73">
        <v>25</v>
      </c>
      <c r="P26" s="72">
        <f t="shared" si="6"/>
        <v>1334.74</v>
      </c>
      <c r="Q26" s="81">
        <f t="shared" si="7"/>
        <v>549.9</v>
      </c>
      <c r="R26" s="72">
        <f t="shared" si="8"/>
        <v>1884.64</v>
      </c>
      <c r="S26" s="72">
        <f t="shared" si="3"/>
        <v>85</v>
      </c>
      <c r="T26" s="81">
        <f t="shared" si="4"/>
        <v>85</v>
      </c>
      <c r="U26" s="72">
        <f t="shared" si="5"/>
        <v>170</v>
      </c>
    </row>
    <row r="27" s="69" customFormat="1" ht="32" customHeight="1" spans="1:21">
      <c r="A27" s="77" t="s">
        <v>18</v>
      </c>
      <c r="B27" s="78"/>
      <c r="C27" s="78"/>
      <c r="D27" s="78"/>
      <c r="E27" s="78"/>
      <c r="F27" s="79"/>
      <c r="G27" s="80">
        <f>SUM(G5:G26)</f>
        <v>16796.64</v>
      </c>
      <c r="H27" s="80">
        <f t="shared" ref="H27:U27" si="9">SUM(H5:H26)</f>
        <v>8398.32</v>
      </c>
      <c r="I27" s="80">
        <f t="shared" si="9"/>
        <v>420</v>
      </c>
      <c r="J27" s="80">
        <f t="shared" si="9"/>
        <v>525</v>
      </c>
      <c r="K27" s="80">
        <f t="shared" si="9"/>
        <v>525</v>
      </c>
      <c r="L27" s="80">
        <f t="shared" si="9"/>
        <v>10182.9</v>
      </c>
      <c r="M27" s="80">
        <f t="shared" si="9"/>
        <v>2099.58</v>
      </c>
      <c r="N27" s="80">
        <f t="shared" si="9"/>
        <v>105</v>
      </c>
      <c r="O27" s="80">
        <f t="shared" si="9"/>
        <v>525</v>
      </c>
      <c r="P27" s="80">
        <f t="shared" si="9"/>
        <v>28029.54</v>
      </c>
      <c r="Q27" s="80">
        <f t="shared" si="9"/>
        <v>11547.9</v>
      </c>
      <c r="R27" s="80">
        <f t="shared" si="9"/>
        <v>39577.44</v>
      </c>
      <c r="S27" s="80">
        <f t="shared" si="9"/>
        <v>1820</v>
      </c>
      <c r="T27" s="80">
        <f t="shared" si="9"/>
        <v>1820</v>
      </c>
      <c r="U27" s="80">
        <f t="shared" si="9"/>
        <v>3640</v>
      </c>
    </row>
  </sheetData>
  <autoFilter xmlns:etc="http://www.wps.cn/officeDocument/2017/etCustomData" ref="A4:U27" etc:filterBottomFollowUsedRange="0">
    <extLst/>
  </autoFilter>
  <mergeCells count="16">
    <mergeCell ref="A1:Q1"/>
    <mergeCell ref="A2:Q2"/>
    <mergeCell ref="G3:H3"/>
    <mergeCell ref="J3:K3"/>
    <mergeCell ref="L3:M3"/>
    <mergeCell ref="P3:Q3"/>
    <mergeCell ref="S3:T3"/>
    <mergeCell ref="A27:F27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6"/>
  <sheetViews>
    <sheetView zoomScale="85" zoomScaleNormal="85" workbookViewId="0">
      <pane xSplit="3" ySplit="4" topLeftCell="D37" activePane="bottomRight" state="frozen"/>
      <selection/>
      <selection pane="topRight"/>
      <selection pane="bottomLeft"/>
      <selection pane="bottomRight" activeCell="O51" sqref="O51"/>
    </sheetView>
  </sheetViews>
  <sheetFormatPr defaultColWidth="8.8" defaultRowHeight="14.25"/>
  <cols>
    <col min="1" max="1" width="8.8" style="4"/>
    <col min="2" max="2" width="18.3833333333333" style="65" customWidth="1"/>
    <col min="3" max="3" width="22.8" style="6" customWidth="1"/>
    <col min="4" max="4" width="18.2333333333333" style="6" customWidth="1"/>
    <col min="5" max="5" width="11.5" style="8"/>
    <col min="6" max="6" width="11.025" style="8" customWidth="1"/>
    <col min="7" max="7" width="11.5" style="8"/>
    <col min="8" max="8" width="10.375" style="8"/>
    <col min="9" max="11" width="9.375" style="8"/>
    <col min="12" max="12" width="10.375" style="8"/>
    <col min="13" max="13" width="9.375" style="8"/>
    <col min="14" max="15" width="13.9583333333333" style="8" customWidth="1"/>
    <col min="16" max="18" width="10.375" style="8"/>
    <col min="19" max="20" width="12.35" style="8" customWidth="1"/>
    <col min="21" max="21" width="11.025" style="8" customWidth="1"/>
    <col min="22" max="22" width="19.4" style="9" customWidth="1"/>
  </cols>
  <sheetData>
    <row r="1" s="1" customFormat="1" ht="25.5" spans="1:22">
      <c r="A1" s="10" t="s">
        <v>138</v>
      </c>
      <c r="B1" s="66"/>
      <c r="C1" s="12"/>
      <c r="D1" s="12"/>
      <c r="E1" s="14"/>
      <c r="F1" s="14"/>
      <c r="G1" s="12"/>
      <c r="H1" s="15"/>
      <c r="I1" s="12"/>
      <c r="J1" s="12"/>
      <c r="K1" s="12"/>
      <c r="L1" s="12"/>
      <c r="M1" s="15"/>
      <c r="N1" s="12"/>
      <c r="O1" s="15"/>
      <c r="P1" s="12"/>
      <c r="Q1" s="12"/>
      <c r="R1" s="52"/>
      <c r="S1" s="53"/>
      <c r="T1" s="53"/>
      <c r="U1" s="53"/>
      <c r="V1" s="54"/>
    </row>
    <row r="2" s="1" customFormat="1" ht="19" customHeight="1" spans="1:22">
      <c r="A2" s="16" t="s">
        <v>42</v>
      </c>
      <c r="B2" s="11"/>
      <c r="C2" s="17"/>
      <c r="D2" s="17"/>
      <c r="E2" s="18"/>
      <c r="F2" s="18"/>
      <c r="G2" s="17"/>
      <c r="H2" s="19"/>
      <c r="I2" s="17"/>
      <c r="J2" s="17"/>
      <c r="K2" s="17"/>
      <c r="L2" s="17"/>
      <c r="M2" s="19"/>
      <c r="N2" s="17"/>
      <c r="O2" s="19"/>
      <c r="P2" s="17"/>
      <c r="Q2" s="17"/>
      <c r="R2" s="52"/>
      <c r="S2" s="53"/>
      <c r="T2" s="53"/>
      <c r="U2" s="53"/>
      <c r="V2" s="54"/>
    </row>
    <row r="3" s="1" customFormat="1" ht="43" customHeight="1" spans="1:22">
      <c r="A3" s="20" t="s">
        <v>43</v>
      </c>
      <c r="B3" s="24" t="s">
        <v>44</v>
      </c>
      <c r="C3" s="22" t="s">
        <v>45</v>
      </c>
      <c r="D3" s="24" t="s">
        <v>46</v>
      </c>
      <c r="E3" s="24" t="s">
        <v>78</v>
      </c>
      <c r="F3" s="25" t="s">
        <v>87</v>
      </c>
      <c r="G3" s="26" t="s">
        <v>51</v>
      </c>
      <c r="H3" s="27"/>
      <c r="I3" s="50" t="s">
        <v>52</v>
      </c>
      <c r="J3" s="26" t="s">
        <v>53</v>
      </c>
      <c r="K3" s="26"/>
      <c r="L3" s="27" t="s">
        <v>54</v>
      </c>
      <c r="M3" s="27"/>
      <c r="N3" s="27" t="s">
        <v>8</v>
      </c>
      <c r="O3" s="27" t="s">
        <v>71</v>
      </c>
      <c r="P3" s="26" t="s">
        <v>18</v>
      </c>
      <c r="Q3" s="26"/>
      <c r="R3" s="55" t="s">
        <v>56</v>
      </c>
      <c r="S3" s="26" t="s">
        <v>88</v>
      </c>
      <c r="T3" s="27"/>
      <c r="U3" s="55" t="s">
        <v>89</v>
      </c>
      <c r="V3" s="56" t="s">
        <v>139</v>
      </c>
    </row>
    <row r="4" s="1" customFormat="1" ht="34" customHeight="1" spans="1:22">
      <c r="A4" s="28"/>
      <c r="B4" s="30"/>
      <c r="C4" s="29"/>
      <c r="D4" s="30"/>
      <c r="E4" s="30"/>
      <c r="F4" s="31"/>
      <c r="G4" s="32" t="s">
        <v>57</v>
      </c>
      <c r="H4" s="33" t="s">
        <v>58</v>
      </c>
      <c r="I4" s="32" t="s">
        <v>59</v>
      </c>
      <c r="J4" s="32" t="s">
        <v>60</v>
      </c>
      <c r="K4" s="33" t="s">
        <v>61</v>
      </c>
      <c r="L4" s="32" t="s">
        <v>90</v>
      </c>
      <c r="M4" s="33" t="s">
        <v>63</v>
      </c>
      <c r="N4" s="32" t="s">
        <v>64</v>
      </c>
      <c r="O4" s="33" t="s">
        <v>61</v>
      </c>
      <c r="P4" s="51" t="s">
        <v>65</v>
      </c>
      <c r="Q4" s="57" t="s">
        <v>66</v>
      </c>
      <c r="R4" s="55"/>
      <c r="S4" s="32" t="s">
        <v>91</v>
      </c>
      <c r="T4" s="58" t="s">
        <v>92</v>
      </c>
      <c r="U4" s="55"/>
      <c r="V4" s="56"/>
    </row>
    <row r="5" s="2" customFormat="1" ht="32" customHeight="1" spans="1:24">
      <c r="A5" s="34">
        <v>1</v>
      </c>
      <c r="B5" s="67" t="s">
        <v>14</v>
      </c>
      <c r="C5" s="36" t="s">
        <v>67</v>
      </c>
      <c r="D5" s="36" t="s">
        <v>15</v>
      </c>
      <c r="E5" s="36" t="s">
        <v>79</v>
      </c>
      <c r="F5" s="36">
        <v>1700</v>
      </c>
      <c r="G5" s="38">
        <v>799.84</v>
      </c>
      <c r="H5" s="38">
        <v>399.92</v>
      </c>
      <c r="I5" s="38">
        <v>20</v>
      </c>
      <c r="J5" s="38">
        <v>25</v>
      </c>
      <c r="K5" s="38">
        <v>25</v>
      </c>
      <c r="L5" s="36">
        <v>484.9</v>
      </c>
      <c r="M5" s="38">
        <v>99.98</v>
      </c>
      <c r="N5" s="38">
        <v>5</v>
      </c>
      <c r="O5" s="38">
        <v>25</v>
      </c>
      <c r="P5" s="36">
        <f>G5+I5+J5+L5+N5</f>
        <v>1334.74</v>
      </c>
      <c r="Q5" s="36">
        <f>H5+K5+M5+O5</f>
        <v>549.9</v>
      </c>
      <c r="R5" s="36">
        <f>P5+Q5</f>
        <v>1884.64</v>
      </c>
      <c r="S5" s="36">
        <f t="shared" ref="S5:S14" si="0">F5*5%</f>
        <v>85</v>
      </c>
      <c r="T5" s="36">
        <f t="shared" ref="T5:T14" si="1">F5*5%</f>
        <v>85</v>
      </c>
      <c r="U5" s="36">
        <f>S5+T5</f>
        <v>170</v>
      </c>
      <c r="V5" s="59" t="s">
        <v>140</v>
      </c>
      <c r="W5" s="2" t="str">
        <f>VLOOKUP(C5,[2]在职!$M:$M,1,0)</f>
        <v>652301198508300314</v>
      </c>
      <c r="X5" s="2" t="b">
        <f>W5=C5</f>
        <v>1</v>
      </c>
    </row>
    <row r="6" s="2" customFormat="1" ht="32" customHeight="1" spans="1:24">
      <c r="A6" s="34">
        <v>2</v>
      </c>
      <c r="B6" s="67" t="s">
        <v>23</v>
      </c>
      <c r="C6" s="36" t="s">
        <v>68</v>
      </c>
      <c r="D6" s="36" t="s">
        <v>24</v>
      </c>
      <c r="E6" s="36" t="s">
        <v>79</v>
      </c>
      <c r="F6" s="36">
        <v>0</v>
      </c>
      <c r="G6" s="38">
        <v>799.84</v>
      </c>
      <c r="H6" s="38">
        <v>399.92</v>
      </c>
      <c r="I6" s="38">
        <v>20</v>
      </c>
      <c r="J6" s="38">
        <v>25</v>
      </c>
      <c r="K6" s="38">
        <v>25</v>
      </c>
      <c r="L6" s="36">
        <v>484.9</v>
      </c>
      <c r="M6" s="38">
        <v>99.98</v>
      </c>
      <c r="N6" s="38">
        <v>5</v>
      </c>
      <c r="O6" s="38">
        <v>25</v>
      </c>
      <c r="P6" s="36">
        <f t="shared" ref="P6:P24" si="2">G6+I6+J6+L6+N6</f>
        <v>1334.74</v>
      </c>
      <c r="Q6" s="36">
        <f t="shared" ref="Q6:Q24" si="3">H6+K6+M6+O6</f>
        <v>549.9</v>
      </c>
      <c r="R6" s="36">
        <f>P6+Q6</f>
        <v>1884.64</v>
      </c>
      <c r="S6" s="36">
        <f t="shared" si="0"/>
        <v>0</v>
      </c>
      <c r="T6" s="36">
        <f t="shared" si="1"/>
        <v>0</v>
      </c>
      <c r="U6" s="36">
        <f t="shared" ref="U6:U45" si="4">S6+T6</f>
        <v>0</v>
      </c>
      <c r="V6" s="59" t="s">
        <v>140</v>
      </c>
      <c r="W6" s="2" t="str">
        <f>VLOOKUP(C6,[2]在职!$M:$M,1,0)</f>
        <v>652323200205074311</v>
      </c>
      <c r="X6" s="2" t="b">
        <f t="shared" ref="X6:X46" si="5">W6=C6</f>
        <v>1</v>
      </c>
    </row>
    <row r="7" s="2" customFormat="1" ht="32" customHeight="1" spans="1:24">
      <c r="A7" s="34">
        <v>3</v>
      </c>
      <c r="B7" s="67" t="s">
        <v>84</v>
      </c>
      <c r="C7" s="256" t="s">
        <v>85</v>
      </c>
      <c r="D7" s="36" t="s">
        <v>141</v>
      </c>
      <c r="E7" s="36" t="s">
        <v>79</v>
      </c>
      <c r="F7" s="36">
        <v>0</v>
      </c>
      <c r="G7" s="38">
        <v>799.84</v>
      </c>
      <c r="H7" s="38">
        <v>399.92</v>
      </c>
      <c r="I7" s="38">
        <v>20</v>
      </c>
      <c r="J7" s="38">
        <v>25</v>
      </c>
      <c r="K7" s="38">
        <v>25</v>
      </c>
      <c r="L7" s="36">
        <v>484.9</v>
      </c>
      <c r="M7" s="38">
        <v>99.98</v>
      </c>
      <c r="N7" s="38">
        <v>5</v>
      </c>
      <c r="O7" s="38">
        <v>25</v>
      </c>
      <c r="P7" s="36">
        <f t="shared" si="2"/>
        <v>1334.74</v>
      </c>
      <c r="Q7" s="36">
        <f t="shared" si="3"/>
        <v>549.9</v>
      </c>
      <c r="R7" s="36">
        <f t="shared" ref="R7:R18" si="6">P7+Q7</f>
        <v>1884.64</v>
      </c>
      <c r="S7" s="36">
        <f t="shared" si="0"/>
        <v>0</v>
      </c>
      <c r="T7" s="36">
        <f t="shared" si="1"/>
        <v>0</v>
      </c>
      <c r="U7" s="36">
        <f t="shared" si="4"/>
        <v>0</v>
      </c>
      <c r="V7" s="59" t="s">
        <v>140</v>
      </c>
      <c r="W7" s="258" t="str">
        <f>VLOOKUP(C7,[2]在职!$M:$M,1,0)</f>
        <v>652323200305102615</v>
      </c>
      <c r="X7" s="2" t="b">
        <f t="shared" si="5"/>
        <v>1</v>
      </c>
    </row>
    <row r="8" s="2" customFormat="1" ht="32" customHeight="1" spans="1:24">
      <c r="A8" s="34">
        <v>4</v>
      </c>
      <c r="B8" s="67" t="s">
        <v>94</v>
      </c>
      <c r="C8" s="36" t="s">
        <v>95</v>
      </c>
      <c r="D8" s="36" t="s">
        <v>82</v>
      </c>
      <c r="E8" s="36" t="s">
        <v>79</v>
      </c>
      <c r="F8" s="36">
        <v>1700</v>
      </c>
      <c r="G8" s="38">
        <v>799.84</v>
      </c>
      <c r="H8" s="38">
        <v>399.92</v>
      </c>
      <c r="I8" s="38">
        <v>20</v>
      </c>
      <c r="J8" s="38">
        <v>25</v>
      </c>
      <c r="K8" s="38">
        <v>25</v>
      </c>
      <c r="L8" s="36">
        <v>484.9</v>
      </c>
      <c r="M8" s="38">
        <v>99.98</v>
      </c>
      <c r="N8" s="38">
        <v>5</v>
      </c>
      <c r="O8" s="38">
        <v>25</v>
      </c>
      <c r="P8" s="36">
        <f t="shared" si="2"/>
        <v>1334.74</v>
      </c>
      <c r="Q8" s="36">
        <f t="shared" si="3"/>
        <v>549.9</v>
      </c>
      <c r="R8" s="36">
        <f t="shared" si="6"/>
        <v>1884.64</v>
      </c>
      <c r="S8" s="36">
        <f t="shared" si="0"/>
        <v>85</v>
      </c>
      <c r="T8" s="36">
        <f t="shared" si="1"/>
        <v>85</v>
      </c>
      <c r="U8" s="36">
        <f t="shared" si="4"/>
        <v>170</v>
      </c>
      <c r="V8" s="59" t="s">
        <v>140</v>
      </c>
      <c r="W8" s="258" t="str">
        <f>VLOOKUP(C8,[2]在职!$M:$M,1,0)</f>
        <v>652323199302092612</v>
      </c>
      <c r="X8" s="2" t="b">
        <f t="shared" si="5"/>
        <v>1</v>
      </c>
    </row>
    <row r="9" s="2" customFormat="1" ht="32" customHeight="1" spans="1:24">
      <c r="A9" s="34">
        <v>5</v>
      </c>
      <c r="B9" s="67" t="s">
        <v>96</v>
      </c>
      <c r="C9" s="36" t="s">
        <v>97</v>
      </c>
      <c r="D9" s="36" t="s">
        <v>142</v>
      </c>
      <c r="E9" s="36" t="s">
        <v>79</v>
      </c>
      <c r="F9" s="36">
        <v>1700</v>
      </c>
      <c r="G9" s="38">
        <v>799.84</v>
      </c>
      <c r="H9" s="38">
        <v>399.92</v>
      </c>
      <c r="I9" s="38">
        <v>20</v>
      </c>
      <c r="J9" s="38">
        <v>25</v>
      </c>
      <c r="K9" s="38">
        <v>25</v>
      </c>
      <c r="L9" s="36">
        <v>484.9</v>
      </c>
      <c r="M9" s="38">
        <v>99.98</v>
      </c>
      <c r="N9" s="38">
        <v>5</v>
      </c>
      <c r="O9" s="38">
        <v>25</v>
      </c>
      <c r="P9" s="36">
        <f t="shared" si="2"/>
        <v>1334.74</v>
      </c>
      <c r="Q9" s="36">
        <f t="shared" si="3"/>
        <v>549.9</v>
      </c>
      <c r="R9" s="36">
        <f t="shared" si="6"/>
        <v>1884.64</v>
      </c>
      <c r="S9" s="36">
        <f t="shared" si="0"/>
        <v>85</v>
      </c>
      <c r="T9" s="36">
        <f t="shared" si="1"/>
        <v>85</v>
      </c>
      <c r="U9" s="36">
        <f t="shared" si="4"/>
        <v>170</v>
      </c>
      <c r="V9" s="59" t="s">
        <v>140</v>
      </c>
      <c r="W9" s="2" t="e">
        <f>VLOOKUP(C9,[2]在职!$M:$M,1,0)</f>
        <v>#N/A</v>
      </c>
      <c r="X9" s="2" t="e">
        <f t="shared" si="5"/>
        <v>#N/A</v>
      </c>
    </row>
    <row r="10" s="2" customFormat="1" ht="32" customHeight="1" spans="1:24">
      <c r="A10" s="34">
        <v>6</v>
      </c>
      <c r="B10" s="67" t="s">
        <v>99</v>
      </c>
      <c r="C10" s="256" t="s">
        <v>100</v>
      </c>
      <c r="D10" s="36" t="s">
        <v>101</v>
      </c>
      <c r="E10" s="36" t="s">
        <v>79</v>
      </c>
      <c r="F10" s="36">
        <v>1700</v>
      </c>
      <c r="G10" s="38">
        <v>799.84</v>
      </c>
      <c r="H10" s="38">
        <v>399.92</v>
      </c>
      <c r="I10" s="38">
        <v>20</v>
      </c>
      <c r="J10" s="38">
        <v>25</v>
      </c>
      <c r="K10" s="38">
        <v>25</v>
      </c>
      <c r="L10" s="36">
        <v>484.9</v>
      </c>
      <c r="M10" s="38">
        <v>99.98</v>
      </c>
      <c r="N10" s="38">
        <v>5</v>
      </c>
      <c r="O10" s="38">
        <v>25</v>
      </c>
      <c r="P10" s="36">
        <f t="shared" si="2"/>
        <v>1334.74</v>
      </c>
      <c r="Q10" s="36">
        <f t="shared" si="3"/>
        <v>549.9</v>
      </c>
      <c r="R10" s="36">
        <f t="shared" si="6"/>
        <v>1884.64</v>
      </c>
      <c r="S10" s="36">
        <f t="shared" si="0"/>
        <v>85</v>
      </c>
      <c r="T10" s="36">
        <f t="shared" si="1"/>
        <v>85</v>
      </c>
      <c r="U10" s="36">
        <f t="shared" si="4"/>
        <v>170</v>
      </c>
      <c r="V10" s="59" t="s">
        <v>140</v>
      </c>
      <c r="W10" s="2" t="e">
        <f>VLOOKUP(C10,[2]在职!$M:$M,1,0)</f>
        <v>#N/A</v>
      </c>
      <c r="X10" s="2" t="e">
        <f t="shared" si="5"/>
        <v>#N/A</v>
      </c>
    </row>
    <row r="11" s="2" customFormat="1" ht="32" customHeight="1" spans="1:24">
      <c r="A11" s="34">
        <v>7</v>
      </c>
      <c r="B11" s="67" t="s">
        <v>102</v>
      </c>
      <c r="C11" s="256" t="s">
        <v>103</v>
      </c>
      <c r="D11" s="36" t="s">
        <v>105</v>
      </c>
      <c r="E11" s="36" t="s">
        <v>79</v>
      </c>
      <c r="F11" s="36">
        <v>1700</v>
      </c>
      <c r="G11" s="38">
        <v>799.84</v>
      </c>
      <c r="H11" s="38">
        <v>399.92</v>
      </c>
      <c r="I11" s="38">
        <v>20</v>
      </c>
      <c r="J11" s="38">
        <v>25</v>
      </c>
      <c r="K11" s="38">
        <v>25</v>
      </c>
      <c r="L11" s="36">
        <v>484.9</v>
      </c>
      <c r="M11" s="38">
        <v>99.98</v>
      </c>
      <c r="N11" s="38">
        <v>5</v>
      </c>
      <c r="O11" s="38">
        <v>25</v>
      </c>
      <c r="P11" s="36">
        <f t="shared" si="2"/>
        <v>1334.74</v>
      </c>
      <c r="Q11" s="36">
        <f t="shared" si="3"/>
        <v>549.9</v>
      </c>
      <c r="R11" s="36">
        <f t="shared" si="6"/>
        <v>1884.64</v>
      </c>
      <c r="S11" s="36">
        <f t="shared" si="0"/>
        <v>85</v>
      </c>
      <c r="T11" s="36">
        <f t="shared" si="1"/>
        <v>85</v>
      </c>
      <c r="U11" s="36">
        <f t="shared" si="4"/>
        <v>170</v>
      </c>
      <c r="V11" s="59" t="s">
        <v>140</v>
      </c>
      <c r="W11" s="258" t="str">
        <f>VLOOKUP(C11,[2]在职!$M:$M,1,0)</f>
        <v>411628199709214637</v>
      </c>
      <c r="X11" s="2" t="b">
        <f t="shared" si="5"/>
        <v>1</v>
      </c>
    </row>
    <row r="12" s="2" customFormat="1" ht="32" customHeight="1" spans="1:24">
      <c r="A12" s="34">
        <v>8</v>
      </c>
      <c r="B12" s="36" t="s">
        <v>106</v>
      </c>
      <c r="C12" s="256" t="s">
        <v>107</v>
      </c>
      <c r="D12" s="36" t="s">
        <v>108</v>
      </c>
      <c r="E12" s="36" t="s">
        <v>79</v>
      </c>
      <c r="F12" s="36">
        <v>0</v>
      </c>
      <c r="G12" s="38">
        <v>799.84</v>
      </c>
      <c r="H12" s="38">
        <v>399.92</v>
      </c>
      <c r="I12" s="38">
        <v>20</v>
      </c>
      <c r="J12" s="38">
        <v>25</v>
      </c>
      <c r="K12" s="38">
        <v>25</v>
      </c>
      <c r="L12" s="36">
        <v>484.9</v>
      </c>
      <c r="M12" s="38">
        <v>99.98</v>
      </c>
      <c r="N12" s="38">
        <v>5</v>
      </c>
      <c r="O12" s="38">
        <v>25</v>
      </c>
      <c r="P12" s="36">
        <f t="shared" si="2"/>
        <v>1334.74</v>
      </c>
      <c r="Q12" s="36">
        <f t="shared" si="3"/>
        <v>549.9</v>
      </c>
      <c r="R12" s="36">
        <f t="shared" si="6"/>
        <v>1884.64</v>
      </c>
      <c r="S12" s="36">
        <f t="shared" si="0"/>
        <v>0</v>
      </c>
      <c r="T12" s="36">
        <f t="shared" si="1"/>
        <v>0</v>
      </c>
      <c r="U12" s="36">
        <f t="shared" si="4"/>
        <v>0</v>
      </c>
      <c r="V12" s="59" t="s">
        <v>143</v>
      </c>
      <c r="W12" s="258" t="str">
        <f>VLOOKUP(C12,[2]在职!$M:$M,1,0)</f>
        <v>650103197304124027</v>
      </c>
      <c r="X12" s="2" t="b">
        <f t="shared" si="5"/>
        <v>1</v>
      </c>
    </row>
    <row r="13" s="2" customFormat="1" ht="32" customHeight="1" spans="1:24">
      <c r="A13" s="34">
        <v>9</v>
      </c>
      <c r="B13" s="36" t="s">
        <v>109</v>
      </c>
      <c r="C13" s="256" t="s">
        <v>110</v>
      </c>
      <c r="D13" s="36" t="s">
        <v>108</v>
      </c>
      <c r="E13" s="36" t="s">
        <v>79</v>
      </c>
      <c r="F13" s="36">
        <v>0</v>
      </c>
      <c r="G13" s="38">
        <v>799.84</v>
      </c>
      <c r="H13" s="38">
        <v>399.92</v>
      </c>
      <c r="I13" s="38">
        <v>20</v>
      </c>
      <c r="J13" s="38">
        <v>25</v>
      </c>
      <c r="K13" s="38">
        <v>25</v>
      </c>
      <c r="L13" s="36">
        <v>484.9</v>
      </c>
      <c r="M13" s="38">
        <v>99.98</v>
      </c>
      <c r="N13" s="38">
        <v>5</v>
      </c>
      <c r="O13" s="38">
        <v>25</v>
      </c>
      <c r="P13" s="36">
        <f t="shared" si="2"/>
        <v>1334.74</v>
      </c>
      <c r="Q13" s="36">
        <f t="shared" si="3"/>
        <v>549.9</v>
      </c>
      <c r="R13" s="36">
        <f t="shared" si="6"/>
        <v>1884.64</v>
      </c>
      <c r="S13" s="36">
        <f t="shared" si="0"/>
        <v>0</v>
      </c>
      <c r="T13" s="36">
        <f t="shared" si="1"/>
        <v>0</v>
      </c>
      <c r="U13" s="36">
        <f t="shared" si="4"/>
        <v>0</v>
      </c>
      <c r="V13" s="59" t="s">
        <v>143</v>
      </c>
      <c r="W13" s="258" t="str">
        <f>VLOOKUP(C13,[2]在职!$M:$M,1,0)</f>
        <v>650105198509200721</v>
      </c>
      <c r="X13" s="2" t="b">
        <f t="shared" si="5"/>
        <v>1</v>
      </c>
    </row>
    <row r="14" s="2" customFormat="1" ht="32" customHeight="1" spans="1:24">
      <c r="A14" s="34">
        <v>10</v>
      </c>
      <c r="B14" s="36" t="s">
        <v>111</v>
      </c>
      <c r="C14" s="256" t="s">
        <v>112</v>
      </c>
      <c r="D14" s="36" t="s">
        <v>108</v>
      </c>
      <c r="E14" s="36" t="s">
        <v>79</v>
      </c>
      <c r="F14" s="36">
        <v>0</v>
      </c>
      <c r="G14" s="38">
        <v>799.84</v>
      </c>
      <c r="H14" s="38">
        <v>399.92</v>
      </c>
      <c r="I14" s="38">
        <v>20</v>
      </c>
      <c r="J14" s="38">
        <v>25</v>
      </c>
      <c r="K14" s="38">
        <v>25</v>
      </c>
      <c r="L14" s="36">
        <v>484.9</v>
      </c>
      <c r="M14" s="38">
        <v>99.98</v>
      </c>
      <c r="N14" s="38">
        <v>5</v>
      </c>
      <c r="O14" s="38">
        <v>25</v>
      </c>
      <c r="P14" s="36">
        <f t="shared" si="2"/>
        <v>1334.74</v>
      </c>
      <c r="Q14" s="36">
        <f t="shared" si="3"/>
        <v>549.9</v>
      </c>
      <c r="R14" s="36">
        <f t="shared" si="6"/>
        <v>1884.64</v>
      </c>
      <c r="S14" s="36">
        <f t="shared" si="0"/>
        <v>0</v>
      </c>
      <c r="T14" s="36">
        <f t="shared" si="1"/>
        <v>0</v>
      </c>
      <c r="U14" s="36">
        <f t="shared" si="4"/>
        <v>0</v>
      </c>
      <c r="V14" s="59" t="s">
        <v>143</v>
      </c>
      <c r="W14" s="258" t="str">
        <f>VLOOKUP(C14,[2]在职!$M:$M,1,0)</f>
        <v>622623197408041823</v>
      </c>
      <c r="X14" s="2" t="b">
        <f t="shared" si="5"/>
        <v>1</v>
      </c>
    </row>
    <row r="15" s="2" customFormat="1" ht="32" customHeight="1" spans="1:24">
      <c r="A15" s="34">
        <v>11</v>
      </c>
      <c r="B15" s="67" t="s">
        <v>115</v>
      </c>
      <c r="C15" s="256" t="s">
        <v>116</v>
      </c>
      <c r="D15" s="36" t="s">
        <v>108</v>
      </c>
      <c r="E15" s="36" t="s">
        <v>79</v>
      </c>
      <c r="F15" s="36">
        <v>4300</v>
      </c>
      <c r="G15" s="38">
        <v>799.84</v>
      </c>
      <c r="H15" s="38">
        <v>399.92</v>
      </c>
      <c r="I15" s="38">
        <v>20</v>
      </c>
      <c r="J15" s="38">
        <v>25</v>
      </c>
      <c r="K15" s="38">
        <v>25</v>
      </c>
      <c r="L15" s="36">
        <v>484.9</v>
      </c>
      <c r="M15" s="38">
        <v>99.98</v>
      </c>
      <c r="N15" s="38">
        <v>5</v>
      </c>
      <c r="O15" s="38">
        <v>25</v>
      </c>
      <c r="P15" s="36">
        <f t="shared" si="2"/>
        <v>1334.74</v>
      </c>
      <c r="Q15" s="36">
        <f t="shared" si="3"/>
        <v>549.9</v>
      </c>
      <c r="R15" s="36">
        <f t="shared" si="6"/>
        <v>1884.64</v>
      </c>
      <c r="S15" s="36">
        <f t="shared" ref="S15:S25" si="7">F15*5%</f>
        <v>215</v>
      </c>
      <c r="T15" s="36">
        <f t="shared" ref="T15:T25" si="8">F15*5%</f>
        <v>215</v>
      </c>
      <c r="U15" s="36">
        <f t="shared" si="4"/>
        <v>430</v>
      </c>
      <c r="V15" s="59" t="s">
        <v>144</v>
      </c>
      <c r="W15" s="2" t="str">
        <f>VLOOKUP(C15,[2]在职!$M:$M,1,0)</f>
        <v>65010519770707221X</v>
      </c>
      <c r="X15" s="2" t="b">
        <f t="shared" si="5"/>
        <v>1</v>
      </c>
    </row>
    <row r="16" s="2" customFormat="1" ht="32" customHeight="1" spans="1:24">
      <c r="A16" s="34">
        <v>12</v>
      </c>
      <c r="B16" s="67" t="s">
        <v>118</v>
      </c>
      <c r="C16" s="256" t="s">
        <v>119</v>
      </c>
      <c r="D16" s="36" t="s">
        <v>108</v>
      </c>
      <c r="E16" s="36" t="s">
        <v>79</v>
      </c>
      <c r="F16" s="36">
        <v>4620</v>
      </c>
      <c r="G16" s="38">
        <v>799.84</v>
      </c>
      <c r="H16" s="38">
        <v>399.92</v>
      </c>
      <c r="I16" s="38">
        <v>20</v>
      </c>
      <c r="J16" s="38">
        <v>25</v>
      </c>
      <c r="K16" s="38">
        <v>25</v>
      </c>
      <c r="L16" s="36">
        <v>484.9</v>
      </c>
      <c r="M16" s="38">
        <v>99.98</v>
      </c>
      <c r="N16" s="38">
        <v>5</v>
      </c>
      <c r="O16" s="38">
        <v>25</v>
      </c>
      <c r="P16" s="36">
        <f t="shared" si="2"/>
        <v>1334.74</v>
      </c>
      <c r="Q16" s="36">
        <f t="shared" si="3"/>
        <v>549.9</v>
      </c>
      <c r="R16" s="36">
        <f t="shared" si="6"/>
        <v>1884.64</v>
      </c>
      <c r="S16" s="36">
        <f t="shared" si="7"/>
        <v>231</v>
      </c>
      <c r="T16" s="36">
        <f t="shared" si="8"/>
        <v>231</v>
      </c>
      <c r="U16" s="36">
        <f t="shared" si="4"/>
        <v>462</v>
      </c>
      <c r="V16" s="59" t="s">
        <v>144</v>
      </c>
      <c r="W16" s="2" t="str">
        <f>VLOOKUP(C16,[2]在职!$M:$M,1,0)</f>
        <v>650102197310030039</v>
      </c>
      <c r="X16" s="2" t="b">
        <f t="shared" si="5"/>
        <v>1</v>
      </c>
    </row>
    <row r="17" s="2" customFormat="1" ht="32" customHeight="1" spans="1:24">
      <c r="A17" s="34">
        <v>13</v>
      </c>
      <c r="B17" s="67" t="s">
        <v>120</v>
      </c>
      <c r="C17" s="36" t="s">
        <v>121</v>
      </c>
      <c r="D17" s="36" t="s">
        <v>108</v>
      </c>
      <c r="E17" s="36" t="s">
        <v>79</v>
      </c>
      <c r="F17" s="36">
        <v>4480</v>
      </c>
      <c r="G17" s="38">
        <v>799.84</v>
      </c>
      <c r="H17" s="38">
        <v>399.92</v>
      </c>
      <c r="I17" s="38">
        <v>20</v>
      </c>
      <c r="J17" s="38">
        <v>25</v>
      </c>
      <c r="K17" s="38">
        <v>25</v>
      </c>
      <c r="L17" s="36">
        <v>484.9</v>
      </c>
      <c r="M17" s="38">
        <v>99.98</v>
      </c>
      <c r="N17" s="38">
        <v>5</v>
      </c>
      <c r="O17" s="38">
        <v>25</v>
      </c>
      <c r="P17" s="36">
        <f t="shared" si="2"/>
        <v>1334.74</v>
      </c>
      <c r="Q17" s="36">
        <f t="shared" si="3"/>
        <v>549.9</v>
      </c>
      <c r="R17" s="36">
        <f t="shared" si="6"/>
        <v>1884.64</v>
      </c>
      <c r="S17" s="36">
        <f t="shared" si="7"/>
        <v>224</v>
      </c>
      <c r="T17" s="36">
        <f t="shared" si="8"/>
        <v>224</v>
      </c>
      <c r="U17" s="36">
        <f t="shared" si="4"/>
        <v>448</v>
      </c>
      <c r="V17" s="59" t="s">
        <v>144</v>
      </c>
      <c r="W17" s="2" t="str">
        <f>VLOOKUP(C17,[2]在职!$M:$M,1,0)</f>
        <v>65010519720910133X</v>
      </c>
      <c r="X17" s="2" t="b">
        <f t="shared" si="5"/>
        <v>1</v>
      </c>
    </row>
    <row r="18" s="2" customFormat="1" ht="32" customHeight="1" spans="1:24">
      <c r="A18" s="34">
        <v>14</v>
      </c>
      <c r="B18" s="68" t="s">
        <v>122</v>
      </c>
      <c r="C18" s="257" t="s">
        <v>123</v>
      </c>
      <c r="D18" s="40" t="s">
        <v>108</v>
      </c>
      <c r="E18" s="36" t="s">
        <v>79</v>
      </c>
      <c r="F18" s="41">
        <v>4300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6">
        <v>0</v>
      </c>
      <c r="M18" s="38">
        <v>0</v>
      </c>
      <c r="N18" s="38">
        <v>0</v>
      </c>
      <c r="O18" s="38">
        <v>0</v>
      </c>
      <c r="P18" s="36">
        <f t="shared" si="2"/>
        <v>0</v>
      </c>
      <c r="Q18" s="36">
        <f t="shared" si="3"/>
        <v>0</v>
      </c>
      <c r="R18" s="36">
        <v>0</v>
      </c>
      <c r="S18" s="36">
        <f t="shared" si="7"/>
        <v>215</v>
      </c>
      <c r="T18" s="36">
        <f t="shared" si="8"/>
        <v>215</v>
      </c>
      <c r="U18" s="36">
        <f t="shared" si="4"/>
        <v>430</v>
      </c>
      <c r="V18" s="59" t="s">
        <v>144</v>
      </c>
      <c r="W18" s="2" t="str">
        <f>VLOOKUP(C18,[2]在职!$M:$M,1,0)</f>
        <v>610322197110035811</v>
      </c>
      <c r="X18" s="2" t="b">
        <f t="shared" si="5"/>
        <v>1</v>
      </c>
    </row>
    <row r="19" s="2" customFormat="1" ht="32" customHeight="1" spans="1:24">
      <c r="A19" s="34">
        <v>15</v>
      </c>
      <c r="B19" s="68" t="s">
        <v>124</v>
      </c>
      <c r="C19" s="257" t="s">
        <v>125</v>
      </c>
      <c r="D19" s="40" t="s">
        <v>126</v>
      </c>
      <c r="E19" s="36" t="s">
        <v>79</v>
      </c>
      <c r="F19" s="36">
        <v>1700</v>
      </c>
      <c r="G19" s="38">
        <v>799.84</v>
      </c>
      <c r="H19" s="38">
        <v>399.92</v>
      </c>
      <c r="I19" s="38">
        <v>20</v>
      </c>
      <c r="J19" s="38">
        <v>25</v>
      </c>
      <c r="K19" s="38">
        <v>25</v>
      </c>
      <c r="L19" s="36">
        <v>484.9</v>
      </c>
      <c r="M19" s="38">
        <v>99.98</v>
      </c>
      <c r="N19" s="38">
        <v>5</v>
      </c>
      <c r="O19" s="38">
        <v>25</v>
      </c>
      <c r="P19" s="36">
        <f t="shared" si="2"/>
        <v>1334.74</v>
      </c>
      <c r="Q19" s="36">
        <f t="shared" si="3"/>
        <v>549.9</v>
      </c>
      <c r="R19" s="36">
        <f t="shared" ref="R19:R24" si="9">P19+Q19</f>
        <v>1884.64</v>
      </c>
      <c r="S19" s="36">
        <f t="shared" si="7"/>
        <v>85</v>
      </c>
      <c r="T19" s="36">
        <f t="shared" si="8"/>
        <v>85</v>
      </c>
      <c r="U19" s="36">
        <f t="shared" si="4"/>
        <v>170</v>
      </c>
      <c r="V19" s="59" t="s">
        <v>140</v>
      </c>
      <c r="W19" s="258" t="str">
        <f>VLOOKUP(C19,[2]在职!$M:$M,1,0)</f>
        <v>610431200002070616</v>
      </c>
      <c r="X19" s="2" t="b">
        <f t="shared" si="5"/>
        <v>1</v>
      </c>
    </row>
    <row r="20" s="2" customFormat="1" ht="32" customHeight="1" spans="1:24">
      <c r="A20" s="34">
        <v>16</v>
      </c>
      <c r="B20" s="68" t="s">
        <v>127</v>
      </c>
      <c r="C20" s="257" t="s">
        <v>128</v>
      </c>
      <c r="D20" s="40" t="s">
        <v>105</v>
      </c>
      <c r="E20" s="36" t="s">
        <v>79</v>
      </c>
      <c r="F20" s="36">
        <v>1700</v>
      </c>
      <c r="G20" s="38">
        <v>799.84</v>
      </c>
      <c r="H20" s="38">
        <v>399.92</v>
      </c>
      <c r="I20" s="38">
        <v>20</v>
      </c>
      <c r="J20" s="38">
        <v>25</v>
      </c>
      <c r="K20" s="38">
        <v>25</v>
      </c>
      <c r="L20" s="36">
        <v>484.9</v>
      </c>
      <c r="M20" s="38">
        <v>99.98</v>
      </c>
      <c r="N20" s="38">
        <v>5</v>
      </c>
      <c r="O20" s="38">
        <v>25</v>
      </c>
      <c r="P20" s="36">
        <f t="shared" si="2"/>
        <v>1334.74</v>
      </c>
      <c r="Q20" s="36">
        <f t="shared" si="3"/>
        <v>549.9</v>
      </c>
      <c r="R20" s="36">
        <f t="shared" si="9"/>
        <v>1884.64</v>
      </c>
      <c r="S20" s="36">
        <f t="shared" si="7"/>
        <v>85</v>
      </c>
      <c r="T20" s="36">
        <f t="shared" si="8"/>
        <v>85</v>
      </c>
      <c r="U20" s="36">
        <f t="shared" si="4"/>
        <v>170</v>
      </c>
      <c r="V20" s="59" t="s">
        <v>140</v>
      </c>
      <c r="W20" s="258" t="str">
        <f>VLOOKUP(C20,[2]在职!$M:$M,1,0)</f>
        <v>532527199908022925</v>
      </c>
      <c r="X20" s="2" t="b">
        <f t="shared" si="5"/>
        <v>1</v>
      </c>
    </row>
    <row r="21" s="2" customFormat="1" ht="32" customHeight="1" spans="1:24">
      <c r="A21" s="34">
        <v>17</v>
      </c>
      <c r="B21" s="68" t="s">
        <v>129</v>
      </c>
      <c r="C21" s="257" t="s">
        <v>130</v>
      </c>
      <c r="D21" s="40" t="s">
        <v>105</v>
      </c>
      <c r="E21" s="36" t="s">
        <v>79</v>
      </c>
      <c r="F21" s="36">
        <v>1700</v>
      </c>
      <c r="G21" s="38">
        <v>799.84</v>
      </c>
      <c r="H21" s="38">
        <v>399.92</v>
      </c>
      <c r="I21" s="38">
        <v>20</v>
      </c>
      <c r="J21" s="38">
        <v>25</v>
      </c>
      <c r="K21" s="38">
        <v>25</v>
      </c>
      <c r="L21" s="36">
        <v>484.9</v>
      </c>
      <c r="M21" s="38">
        <v>99.98</v>
      </c>
      <c r="N21" s="38">
        <v>5</v>
      </c>
      <c r="O21" s="38">
        <v>25</v>
      </c>
      <c r="P21" s="36">
        <f t="shared" si="2"/>
        <v>1334.74</v>
      </c>
      <c r="Q21" s="36">
        <f t="shared" si="3"/>
        <v>549.9</v>
      </c>
      <c r="R21" s="36">
        <f t="shared" si="9"/>
        <v>1884.64</v>
      </c>
      <c r="S21" s="36">
        <f t="shared" si="7"/>
        <v>85</v>
      </c>
      <c r="T21" s="36">
        <f t="shared" si="8"/>
        <v>85</v>
      </c>
      <c r="U21" s="36">
        <f t="shared" si="4"/>
        <v>170</v>
      </c>
      <c r="V21" s="59" t="s">
        <v>140</v>
      </c>
      <c r="W21" s="258" t="str">
        <f>VLOOKUP(C21,[2]在职!$M:$M,1,0)</f>
        <v>530127199912230029</v>
      </c>
      <c r="X21" s="2" t="b">
        <f t="shared" si="5"/>
        <v>1</v>
      </c>
    </row>
    <row r="22" s="2" customFormat="1" ht="32" customHeight="1" spans="1:24">
      <c r="A22" s="34">
        <v>18</v>
      </c>
      <c r="B22" s="68" t="s">
        <v>131</v>
      </c>
      <c r="C22" s="257" t="s">
        <v>132</v>
      </c>
      <c r="D22" s="40" t="s">
        <v>105</v>
      </c>
      <c r="E22" s="36" t="s">
        <v>79</v>
      </c>
      <c r="F22" s="36">
        <v>1700</v>
      </c>
      <c r="G22" s="38">
        <v>799.84</v>
      </c>
      <c r="H22" s="38">
        <v>399.92</v>
      </c>
      <c r="I22" s="38">
        <v>20</v>
      </c>
      <c r="J22" s="38">
        <v>25</v>
      </c>
      <c r="K22" s="38">
        <v>25</v>
      </c>
      <c r="L22" s="36">
        <v>484.9</v>
      </c>
      <c r="M22" s="38">
        <v>99.98</v>
      </c>
      <c r="N22" s="38">
        <v>5</v>
      </c>
      <c r="O22" s="38">
        <v>25</v>
      </c>
      <c r="P22" s="36">
        <f t="shared" si="2"/>
        <v>1334.74</v>
      </c>
      <c r="Q22" s="36">
        <f t="shared" si="3"/>
        <v>549.9</v>
      </c>
      <c r="R22" s="36">
        <f t="shared" si="9"/>
        <v>1884.64</v>
      </c>
      <c r="S22" s="36">
        <f t="shared" si="7"/>
        <v>85</v>
      </c>
      <c r="T22" s="36">
        <f t="shared" si="8"/>
        <v>85</v>
      </c>
      <c r="U22" s="36">
        <f t="shared" si="4"/>
        <v>170</v>
      </c>
      <c r="V22" s="59" t="s">
        <v>140</v>
      </c>
      <c r="W22" s="258" t="str">
        <f>VLOOKUP(C22,[2]在职!$M:$M,1,0)</f>
        <v>610721200510105129</v>
      </c>
      <c r="X22" s="2" t="b">
        <f t="shared" si="5"/>
        <v>1</v>
      </c>
    </row>
    <row r="23" s="2" customFormat="1" ht="32" customHeight="1" spans="1:24">
      <c r="A23" s="34">
        <v>19</v>
      </c>
      <c r="B23" s="68" t="s">
        <v>133</v>
      </c>
      <c r="C23" s="257" t="s">
        <v>134</v>
      </c>
      <c r="D23" s="40" t="s">
        <v>135</v>
      </c>
      <c r="E23" s="36" t="s">
        <v>79</v>
      </c>
      <c r="F23" s="36">
        <v>1700</v>
      </c>
      <c r="G23" s="38">
        <v>799.84</v>
      </c>
      <c r="H23" s="38">
        <v>399.92</v>
      </c>
      <c r="I23" s="38">
        <v>20</v>
      </c>
      <c r="J23" s="38">
        <v>25</v>
      </c>
      <c r="K23" s="38">
        <v>25</v>
      </c>
      <c r="L23" s="36">
        <v>484.9</v>
      </c>
      <c r="M23" s="38">
        <v>99.98</v>
      </c>
      <c r="N23" s="38">
        <v>5</v>
      </c>
      <c r="O23" s="38">
        <v>25</v>
      </c>
      <c r="P23" s="36">
        <f t="shared" si="2"/>
        <v>1334.74</v>
      </c>
      <c r="Q23" s="36">
        <f t="shared" si="3"/>
        <v>549.9</v>
      </c>
      <c r="R23" s="36">
        <f t="shared" si="9"/>
        <v>1884.64</v>
      </c>
      <c r="S23" s="36">
        <f t="shared" si="7"/>
        <v>85</v>
      </c>
      <c r="T23" s="36">
        <f t="shared" si="8"/>
        <v>85</v>
      </c>
      <c r="U23" s="36">
        <f t="shared" si="4"/>
        <v>170</v>
      </c>
      <c r="V23" s="59" t="s">
        <v>140</v>
      </c>
      <c r="W23" s="258" t="str">
        <f>VLOOKUP(C23,[2]在职!$M:$M,1,0)</f>
        <v>650102198602123020</v>
      </c>
      <c r="X23" s="2" t="b">
        <f t="shared" si="5"/>
        <v>1</v>
      </c>
    </row>
    <row r="24" s="2" customFormat="1" ht="32" customHeight="1" spans="1:24">
      <c r="A24" s="34">
        <v>20</v>
      </c>
      <c r="B24" s="68" t="s">
        <v>136</v>
      </c>
      <c r="C24" s="257" t="s">
        <v>137</v>
      </c>
      <c r="D24" s="40" t="s">
        <v>105</v>
      </c>
      <c r="E24" s="36" t="s">
        <v>79</v>
      </c>
      <c r="F24" s="36">
        <v>1700</v>
      </c>
      <c r="G24" s="38">
        <v>799.84</v>
      </c>
      <c r="H24" s="38">
        <v>399.92</v>
      </c>
      <c r="I24" s="38">
        <v>20</v>
      </c>
      <c r="J24" s="38">
        <v>25</v>
      </c>
      <c r="K24" s="38">
        <v>25</v>
      </c>
      <c r="L24" s="36">
        <v>484.9</v>
      </c>
      <c r="M24" s="38">
        <v>99.98</v>
      </c>
      <c r="N24" s="38">
        <v>5</v>
      </c>
      <c r="O24" s="38">
        <v>25</v>
      </c>
      <c r="P24" s="36">
        <f t="shared" si="2"/>
        <v>1334.74</v>
      </c>
      <c r="Q24" s="36">
        <f t="shared" si="3"/>
        <v>549.9</v>
      </c>
      <c r="R24" s="36">
        <f t="shared" si="9"/>
        <v>1884.64</v>
      </c>
      <c r="S24" s="36">
        <f t="shared" si="7"/>
        <v>85</v>
      </c>
      <c r="T24" s="36">
        <f t="shared" si="8"/>
        <v>85</v>
      </c>
      <c r="U24" s="36">
        <f t="shared" si="4"/>
        <v>170</v>
      </c>
      <c r="V24" s="59" t="s">
        <v>140</v>
      </c>
      <c r="W24" s="258" t="str">
        <f>VLOOKUP(C24,[2]在职!$M:$M,1,0)</f>
        <v>659001198907094829</v>
      </c>
      <c r="X24" s="2" t="b">
        <f t="shared" si="5"/>
        <v>1</v>
      </c>
    </row>
    <row r="25" s="2" customFormat="1" ht="32" customHeight="1" spans="1:24">
      <c r="A25" s="34">
        <v>21</v>
      </c>
      <c r="B25" s="68" t="s">
        <v>145</v>
      </c>
      <c r="C25" s="257" t="s">
        <v>146</v>
      </c>
      <c r="D25" s="40" t="s">
        <v>147</v>
      </c>
      <c r="E25" s="36">
        <v>12000</v>
      </c>
      <c r="F25" s="36">
        <v>12000</v>
      </c>
      <c r="G25" s="38">
        <v>1920</v>
      </c>
      <c r="H25" s="38">
        <v>960</v>
      </c>
      <c r="I25" s="38">
        <v>48</v>
      </c>
      <c r="J25" s="38">
        <v>60</v>
      </c>
      <c r="K25" s="38">
        <v>60</v>
      </c>
      <c r="L25" s="36">
        <v>1164</v>
      </c>
      <c r="M25" s="38">
        <v>240</v>
      </c>
      <c r="N25" s="38">
        <v>12</v>
      </c>
      <c r="O25" s="38">
        <v>60</v>
      </c>
      <c r="P25" s="36">
        <f t="shared" ref="P25:P45" si="10">G25+I25+J25+L25+N25</f>
        <v>3204</v>
      </c>
      <c r="Q25" s="36">
        <f t="shared" ref="Q25:Q45" si="11">H25+K25+M25+O25</f>
        <v>1320</v>
      </c>
      <c r="R25" s="36">
        <f t="shared" ref="R25:R45" si="12">P25+Q25</f>
        <v>4524</v>
      </c>
      <c r="S25" s="36">
        <f t="shared" si="7"/>
        <v>600</v>
      </c>
      <c r="T25" s="36">
        <f t="shared" si="8"/>
        <v>600</v>
      </c>
      <c r="U25" s="36">
        <f t="shared" si="4"/>
        <v>1200</v>
      </c>
      <c r="V25" s="59" t="s">
        <v>140</v>
      </c>
      <c r="W25" s="258" t="str">
        <f>VLOOKUP(C25,[2]在职!$M:$M,1,0)</f>
        <v>652323199109172610</v>
      </c>
      <c r="X25" s="2" t="b">
        <f t="shared" si="5"/>
        <v>1</v>
      </c>
    </row>
    <row r="26" s="2" customFormat="1" ht="32" customHeight="1" spans="1:24">
      <c r="A26" s="34">
        <v>22</v>
      </c>
      <c r="B26" s="68" t="s">
        <v>148</v>
      </c>
      <c r="C26" s="257" t="s">
        <v>149</v>
      </c>
      <c r="D26" s="40" t="s">
        <v>141</v>
      </c>
      <c r="E26" s="36" t="s">
        <v>79</v>
      </c>
      <c r="F26" s="36">
        <v>1700</v>
      </c>
      <c r="G26" s="38">
        <v>799.84</v>
      </c>
      <c r="H26" s="38">
        <v>399.92</v>
      </c>
      <c r="I26" s="38">
        <v>20</v>
      </c>
      <c r="J26" s="38">
        <v>25</v>
      </c>
      <c r="K26" s="38">
        <v>25</v>
      </c>
      <c r="L26" s="36">
        <v>484.9</v>
      </c>
      <c r="M26" s="38">
        <v>99.98</v>
      </c>
      <c r="N26" s="38">
        <v>5</v>
      </c>
      <c r="O26" s="38">
        <v>25</v>
      </c>
      <c r="P26" s="36">
        <f t="shared" si="10"/>
        <v>1334.74</v>
      </c>
      <c r="Q26" s="36">
        <f t="shared" si="11"/>
        <v>549.9</v>
      </c>
      <c r="R26" s="36">
        <f t="shared" si="12"/>
        <v>1884.64</v>
      </c>
      <c r="S26" s="36">
        <f t="shared" ref="S26:S39" si="13">F26*5%</f>
        <v>85</v>
      </c>
      <c r="T26" s="36">
        <f t="shared" ref="T26:T39" si="14">F26*5%</f>
        <v>85</v>
      </c>
      <c r="U26" s="36">
        <f t="shared" si="4"/>
        <v>170</v>
      </c>
      <c r="V26" s="59" t="s">
        <v>140</v>
      </c>
      <c r="W26" s="258" t="str">
        <f>VLOOKUP(C26,[2]在职!$M:$M,1,0)</f>
        <v>654223198206052110</v>
      </c>
      <c r="X26" s="2" t="b">
        <f t="shared" si="5"/>
        <v>1</v>
      </c>
    </row>
    <row r="27" s="2" customFormat="1" ht="32" customHeight="1" spans="1:24">
      <c r="A27" s="34">
        <v>23</v>
      </c>
      <c r="B27" s="68" t="s">
        <v>150</v>
      </c>
      <c r="C27" s="257" t="s">
        <v>151</v>
      </c>
      <c r="D27" s="40" t="s">
        <v>105</v>
      </c>
      <c r="E27" s="36" t="s">
        <v>79</v>
      </c>
      <c r="F27" s="36">
        <v>1700</v>
      </c>
      <c r="G27" s="38">
        <v>799.84</v>
      </c>
      <c r="H27" s="38">
        <v>399.92</v>
      </c>
      <c r="I27" s="38">
        <v>20</v>
      </c>
      <c r="J27" s="38">
        <v>25</v>
      </c>
      <c r="K27" s="38">
        <v>25</v>
      </c>
      <c r="L27" s="36">
        <v>484.9</v>
      </c>
      <c r="M27" s="38">
        <v>99.98</v>
      </c>
      <c r="N27" s="38">
        <v>5</v>
      </c>
      <c r="O27" s="38">
        <v>25</v>
      </c>
      <c r="P27" s="36">
        <f t="shared" si="10"/>
        <v>1334.74</v>
      </c>
      <c r="Q27" s="36">
        <f t="shared" si="11"/>
        <v>549.9</v>
      </c>
      <c r="R27" s="36">
        <f t="shared" si="12"/>
        <v>1884.64</v>
      </c>
      <c r="S27" s="36">
        <f t="shared" si="13"/>
        <v>85</v>
      </c>
      <c r="T27" s="36">
        <f t="shared" si="14"/>
        <v>85</v>
      </c>
      <c r="U27" s="36">
        <f t="shared" si="4"/>
        <v>170</v>
      </c>
      <c r="V27" s="59" t="s">
        <v>140</v>
      </c>
      <c r="W27" s="258" t="str">
        <f>VLOOKUP(C27,[2]在职!$M:$M,1,0)</f>
        <v>653127199712160054</v>
      </c>
      <c r="X27" s="2" t="b">
        <f t="shared" si="5"/>
        <v>1</v>
      </c>
    </row>
    <row r="28" s="2" customFormat="1" ht="32" customHeight="1" spans="1:24">
      <c r="A28" s="34">
        <v>24</v>
      </c>
      <c r="B28" s="68" t="s">
        <v>152</v>
      </c>
      <c r="C28" s="40" t="s">
        <v>153</v>
      </c>
      <c r="D28" s="40" t="s">
        <v>135</v>
      </c>
      <c r="E28" s="36" t="s">
        <v>79</v>
      </c>
      <c r="F28" s="36">
        <v>1700</v>
      </c>
      <c r="G28" s="38">
        <v>799.84</v>
      </c>
      <c r="H28" s="38">
        <v>399.92</v>
      </c>
      <c r="I28" s="38">
        <v>20</v>
      </c>
      <c r="J28" s="38">
        <v>25</v>
      </c>
      <c r="K28" s="38">
        <v>25</v>
      </c>
      <c r="L28" s="36">
        <v>484.9</v>
      </c>
      <c r="M28" s="38">
        <v>99.98</v>
      </c>
      <c r="N28" s="38">
        <v>5</v>
      </c>
      <c r="O28" s="38">
        <v>25</v>
      </c>
      <c r="P28" s="36">
        <f t="shared" si="10"/>
        <v>1334.74</v>
      </c>
      <c r="Q28" s="36">
        <f t="shared" si="11"/>
        <v>549.9</v>
      </c>
      <c r="R28" s="36">
        <f t="shared" si="12"/>
        <v>1884.64</v>
      </c>
      <c r="S28" s="36">
        <f t="shared" si="13"/>
        <v>85</v>
      </c>
      <c r="T28" s="36">
        <f t="shared" si="14"/>
        <v>85</v>
      </c>
      <c r="U28" s="36">
        <f t="shared" si="4"/>
        <v>170</v>
      </c>
      <c r="V28" s="59" t="s">
        <v>140</v>
      </c>
      <c r="W28" s="2" t="str">
        <f>VLOOKUP(C28,[2]在职!$M:$M,1,0)</f>
        <v>41272119910901342X</v>
      </c>
      <c r="X28" s="2" t="b">
        <f t="shared" si="5"/>
        <v>1</v>
      </c>
    </row>
    <row r="29" s="2" customFormat="1" ht="32" customHeight="1" spans="1:24">
      <c r="A29" s="34">
        <v>25</v>
      </c>
      <c r="B29" s="68" t="s">
        <v>154</v>
      </c>
      <c r="C29" s="257" t="s">
        <v>155</v>
      </c>
      <c r="D29" s="40" t="s">
        <v>126</v>
      </c>
      <c r="E29" s="36" t="s">
        <v>79</v>
      </c>
      <c r="F29" s="36">
        <v>1700</v>
      </c>
      <c r="G29" s="38">
        <v>799.84</v>
      </c>
      <c r="H29" s="38">
        <v>399.92</v>
      </c>
      <c r="I29" s="38">
        <v>20</v>
      </c>
      <c r="J29" s="38">
        <v>25</v>
      </c>
      <c r="K29" s="38">
        <v>25</v>
      </c>
      <c r="L29" s="36">
        <v>484.9</v>
      </c>
      <c r="M29" s="38">
        <v>99.98</v>
      </c>
      <c r="N29" s="38">
        <v>5</v>
      </c>
      <c r="O29" s="38">
        <v>25</v>
      </c>
      <c r="P29" s="36">
        <f t="shared" si="10"/>
        <v>1334.74</v>
      </c>
      <c r="Q29" s="36">
        <f t="shared" si="11"/>
        <v>549.9</v>
      </c>
      <c r="R29" s="36">
        <f t="shared" si="12"/>
        <v>1884.64</v>
      </c>
      <c r="S29" s="36">
        <f t="shared" si="13"/>
        <v>85</v>
      </c>
      <c r="T29" s="36">
        <f t="shared" si="14"/>
        <v>85</v>
      </c>
      <c r="U29" s="36">
        <f t="shared" si="4"/>
        <v>170</v>
      </c>
      <c r="V29" s="59" t="s">
        <v>140</v>
      </c>
      <c r="W29" s="258" t="str">
        <f>VLOOKUP(C29,[2]在职!$M:$M,1,0)</f>
        <v>654221199812184422</v>
      </c>
      <c r="X29" s="2" t="b">
        <f t="shared" si="5"/>
        <v>1</v>
      </c>
    </row>
    <row r="30" s="2" customFormat="1" ht="32" customHeight="1" spans="1:24">
      <c r="A30" s="34">
        <v>26</v>
      </c>
      <c r="B30" s="68" t="s">
        <v>156</v>
      </c>
      <c r="C30" s="257" t="s">
        <v>157</v>
      </c>
      <c r="D30" s="40" t="s">
        <v>158</v>
      </c>
      <c r="E30" s="36" t="s">
        <v>79</v>
      </c>
      <c r="F30" s="36">
        <v>1700</v>
      </c>
      <c r="G30" s="38">
        <v>799.84</v>
      </c>
      <c r="H30" s="38">
        <v>399.92</v>
      </c>
      <c r="I30" s="38">
        <v>20</v>
      </c>
      <c r="J30" s="38">
        <v>25</v>
      </c>
      <c r="K30" s="38">
        <v>25</v>
      </c>
      <c r="L30" s="36">
        <v>484.9</v>
      </c>
      <c r="M30" s="38">
        <v>99.98</v>
      </c>
      <c r="N30" s="38">
        <v>5</v>
      </c>
      <c r="O30" s="38">
        <v>25</v>
      </c>
      <c r="P30" s="36">
        <f t="shared" si="10"/>
        <v>1334.74</v>
      </c>
      <c r="Q30" s="36">
        <f t="shared" si="11"/>
        <v>549.9</v>
      </c>
      <c r="R30" s="36">
        <f t="shared" si="12"/>
        <v>1884.64</v>
      </c>
      <c r="S30" s="36">
        <f t="shared" si="13"/>
        <v>85</v>
      </c>
      <c r="T30" s="36">
        <f t="shared" si="14"/>
        <v>85</v>
      </c>
      <c r="U30" s="36">
        <f t="shared" si="4"/>
        <v>170</v>
      </c>
      <c r="V30" s="59" t="s">
        <v>140</v>
      </c>
      <c r="W30" s="258" t="str">
        <f>VLOOKUP(C30,[2]在职!$M:$M,1,0)</f>
        <v>410221200204277665</v>
      </c>
      <c r="X30" s="2" t="b">
        <f t="shared" si="5"/>
        <v>1</v>
      </c>
    </row>
    <row r="31" s="2" customFormat="1" ht="32" customHeight="1" spans="1:24">
      <c r="A31" s="34">
        <v>27</v>
      </c>
      <c r="B31" s="68" t="s">
        <v>159</v>
      </c>
      <c r="C31" s="257" t="s">
        <v>160</v>
      </c>
      <c r="D31" s="40" t="s">
        <v>141</v>
      </c>
      <c r="E31" s="36" t="s">
        <v>79</v>
      </c>
      <c r="F31" s="36">
        <v>1700</v>
      </c>
      <c r="G31" s="38">
        <v>799.84</v>
      </c>
      <c r="H31" s="38">
        <v>399.92</v>
      </c>
      <c r="I31" s="38">
        <v>20</v>
      </c>
      <c r="J31" s="38">
        <v>25</v>
      </c>
      <c r="K31" s="38">
        <v>25</v>
      </c>
      <c r="L31" s="36">
        <v>484.9</v>
      </c>
      <c r="M31" s="38">
        <v>99.98</v>
      </c>
      <c r="N31" s="38">
        <v>5</v>
      </c>
      <c r="O31" s="38">
        <v>25</v>
      </c>
      <c r="P31" s="36">
        <f t="shared" si="10"/>
        <v>1334.74</v>
      </c>
      <c r="Q31" s="36">
        <f t="shared" si="11"/>
        <v>549.9</v>
      </c>
      <c r="R31" s="36">
        <f t="shared" si="12"/>
        <v>1884.64</v>
      </c>
      <c r="S31" s="36">
        <f t="shared" si="13"/>
        <v>85</v>
      </c>
      <c r="T31" s="36">
        <f t="shared" si="14"/>
        <v>85</v>
      </c>
      <c r="U31" s="36">
        <f t="shared" si="4"/>
        <v>170</v>
      </c>
      <c r="V31" s="59" t="s">
        <v>140</v>
      </c>
      <c r="W31" s="2" t="e">
        <f>VLOOKUP(C31,[2]在职!$M:$M,1,0)</f>
        <v>#N/A</v>
      </c>
      <c r="X31" s="2" t="e">
        <f t="shared" si="5"/>
        <v>#N/A</v>
      </c>
    </row>
    <row r="32" s="2" customFormat="1" ht="32" customHeight="1" spans="1:24">
      <c r="A32" s="34">
        <v>28</v>
      </c>
      <c r="B32" s="68" t="s">
        <v>161</v>
      </c>
      <c r="C32" s="257" t="s">
        <v>162</v>
      </c>
      <c r="D32" s="40" t="s">
        <v>163</v>
      </c>
      <c r="E32" s="36" t="s">
        <v>79</v>
      </c>
      <c r="F32" s="36">
        <v>0</v>
      </c>
      <c r="G32" s="38">
        <v>799.84</v>
      </c>
      <c r="H32" s="38">
        <v>399.92</v>
      </c>
      <c r="I32" s="38">
        <v>20</v>
      </c>
      <c r="J32" s="38">
        <v>25</v>
      </c>
      <c r="K32" s="38">
        <v>25</v>
      </c>
      <c r="L32" s="36">
        <v>484.9</v>
      </c>
      <c r="M32" s="38">
        <v>99.98</v>
      </c>
      <c r="N32" s="38">
        <v>5</v>
      </c>
      <c r="O32" s="38">
        <v>25</v>
      </c>
      <c r="P32" s="36">
        <f t="shared" si="10"/>
        <v>1334.74</v>
      </c>
      <c r="Q32" s="36">
        <f t="shared" si="11"/>
        <v>549.9</v>
      </c>
      <c r="R32" s="36">
        <f t="shared" si="12"/>
        <v>1884.64</v>
      </c>
      <c r="S32" s="36">
        <f t="shared" si="13"/>
        <v>0</v>
      </c>
      <c r="T32" s="36">
        <f t="shared" si="14"/>
        <v>0</v>
      </c>
      <c r="U32" s="36">
        <f t="shared" si="4"/>
        <v>0</v>
      </c>
      <c r="V32" s="59" t="s">
        <v>140</v>
      </c>
      <c r="W32" s="2" t="e">
        <f>VLOOKUP(C32,[2]在职!$M:$M,1,0)</f>
        <v>#N/A</v>
      </c>
      <c r="X32" s="2" t="e">
        <f t="shared" si="5"/>
        <v>#N/A</v>
      </c>
    </row>
    <row r="33" s="2" customFormat="1" ht="32" customHeight="1" spans="1:24">
      <c r="A33" s="34">
        <v>29</v>
      </c>
      <c r="B33" s="68" t="s">
        <v>164</v>
      </c>
      <c r="C33" s="257" t="s">
        <v>165</v>
      </c>
      <c r="D33" s="40" t="s">
        <v>163</v>
      </c>
      <c r="E33" s="36" t="s">
        <v>79</v>
      </c>
      <c r="F33" s="36">
        <v>0</v>
      </c>
      <c r="G33" s="38">
        <v>799.84</v>
      </c>
      <c r="H33" s="38">
        <v>399.92</v>
      </c>
      <c r="I33" s="38">
        <v>20</v>
      </c>
      <c r="J33" s="38">
        <v>25</v>
      </c>
      <c r="K33" s="38">
        <v>25</v>
      </c>
      <c r="L33" s="36">
        <v>484.9</v>
      </c>
      <c r="M33" s="38">
        <v>99.98</v>
      </c>
      <c r="N33" s="38">
        <v>5</v>
      </c>
      <c r="O33" s="38">
        <v>25</v>
      </c>
      <c r="P33" s="36">
        <f t="shared" si="10"/>
        <v>1334.74</v>
      </c>
      <c r="Q33" s="36">
        <f t="shared" si="11"/>
        <v>549.9</v>
      </c>
      <c r="R33" s="36">
        <f t="shared" si="12"/>
        <v>1884.64</v>
      </c>
      <c r="S33" s="36">
        <f t="shared" si="13"/>
        <v>0</v>
      </c>
      <c r="T33" s="36">
        <f t="shared" si="14"/>
        <v>0</v>
      </c>
      <c r="U33" s="36">
        <f t="shared" si="4"/>
        <v>0</v>
      </c>
      <c r="V33" s="59" t="s">
        <v>140</v>
      </c>
      <c r="W33" s="2" t="e">
        <f>VLOOKUP(C33,[2]在职!$M:$M,1,0)</f>
        <v>#N/A</v>
      </c>
      <c r="X33" s="2" t="e">
        <f t="shared" si="5"/>
        <v>#N/A</v>
      </c>
    </row>
    <row r="34" s="2" customFormat="1" ht="32" customHeight="1" spans="1:24">
      <c r="A34" s="34">
        <v>30</v>
      </c>
      <c r="B34" s="68" t="s">
        <v>166</v>
      </c>
      <c r="C34" s="257" t="s">
        <v>167</v>
      </c>
      <c r="D34" s="40" t="s">
        <v>163</v>
      </c>
      <c r="E34" s="36" t="s">
        <v>79</v>
      </c>
      <c r="F34" s="36">
        <v>0</v>
      </c>
      <c r="G34" s="38">
        <v>799.84</v>
      </c>
      <c r="H34" s="38">
        <v>399.92</v>
      </c>
      <c r="I34" s="38">
        <v>20</v>
      </c>
      <c r="J34" s="38">
        <v>25</v>
      </c>
      <c r="K34" s="38">
        <v>25</v>
      </c>
      <c r="L34" s="36">
        <v>484.9</v>
      </c>
      <c r="M34" s="38">
        <v>99.98</v>
      </c>
      <c r="N34" s="38">
        <v>5</v>
      </c>
      <c r="O34" s="38">
        <v>25</v>
      </c>
      <c r="P34" s="36">
        <f t="shared" si="10"/>
        <v>1334.74</v>
      </c>
      <c r="Q34" s="36">
        <f t="shared" si="11"/>
        <v>549.9</v>
      </c>
      <c r="R34" s="36">
        <f t="shared" si="12"/>
        <v>1884.64</v>
      </c>
      <c r="S34" s="36">
        <f t="shared" si="13"/>
        <v>0</v>
      </c>
      <c r="T34" s="36">
        <f t="shared" si="14"/>
        <v>0</v>
      </c>
      <c r="U34" s="36">
        <f t="shared" si="4"/>
        <v>0</v>
      </c>
      <c r="V34" s="59" t="s">
        <v>144</v>
      </c>
      <c r="W34" s="2" t="e">
        <f>VLOOKUP(C34,[2]在职!$M:$M,1,0)</f>
        <v>#N/A</v>
      </c>
      <c r="X34" s="2" t="e">
        <f t="shared" si="5"/>
        <v>#N/A</v>
      </c>
    </row>
    <row r="35" s="2" customFormat="1" ht="32" customHeight="1" spans="1:24">
      <c r="A35" s="34">
        <v>31</v>
      </c>
      <c r="B35" s="68" t="s">
        <v>168</v>
      </c>
      <c r="C35" s="257" t="s">
        <v>169</v>
      </c>
      <c r="D35" s="40" t="s">
        <v>163</v>
      </c>
      <c r="E35" s="36" t="s">
        <v>79</v>
      </c>
      <c r="F35" s="36">
        <v>0</v>
      </c>
      <c r="G35" s="38">
        <v>799.84</v>
      </c>
      <c r="H35" s="38">
        <v>399.92</v>
      </c>
      <c r="I35" s="38">
        <v>20</v>
      </c>
      <c r="J35" s="38">
        <v>25</v>
      </c>
      <c r="K35" s="38">
        <v>25</v>
      </c>
      <c r="L35" s="36">
        <v>484.9</v>
      </c>
      <c r="M35" s="38">
        <v>99.98</v>
      </c>
      <c r="N35" s="38">
        <v>5</v>
      </c>
      <c r="O35" s="38">
        <v>25</v>
      </c>
      <c r="P35" s="36">
        <f t="shared" si="10"/>
        <v>1334.74</v>
      </c>
      <c r="Q35" s="36">
        <f t="shared" si="11"/>
        <v>549.9</v>
      </c>
      <c r="R35" s="36">
        <f t="shared" si="12"/>
        <v>1884.64</v>
      </c>
      <c r="S35" s="36">
        <f t="shared" si="13"/>
        <v>0</v>
      </c>
      <c r="T35" s="36">
        <f t="shared" si="14"/>
        <v>0</v>
      </c>
      <c r="U35" s="36">
        <f t="shared" si="4"/>
        <v>0</v>
      </c>
      <c r="V35" s="59" t="s">
        <v>144</v>
      </c>
      <c r="W35" s="2" t="e">
        <f>VLOOKUP(C35,[2]在职!$M:$M,1,0)</f>
        <v>#N/A</v>
      </c>
      <c r="X35" s="2" t="e">
        <f t="shared" si="5"/>
        <v>#N/A</v>
      </c>
    </row>
    <row r="36" s="2" customFormat="1" ht="32" customHeight="1" spans="1:24">
      <c r="A36" s="34">
        <v>32</v>
      </c>
      <c r="B36" s="68" t="s">
        <v>170</v>
      </c>
      <c r="C36" s="257" t="s">
        <v>171</v>
      </c>
      <c r="D36" s="40" t="s">
        <v>163</v>
      </c>
      <c r="E36" s="36" t="s">
        <v>79</v>
      </c>
      <c r="F36" s="36">
        <v>0</v>
      </c>
      <c r="G36" s="38">
        <v>799.84</v>
      </c>
      <c r="H36" s="38">
        <v>399.92</v>
      </c>
      <c r="I36" s="38">
        <v>20</v>
      </c>
      <c r="J36" s="38">
        <v>25</v>
      </c>
      <c r="K36" s="38">
        <v>25</v>
      </c>
      <c r="L36" s="36">
        <v>484.9</v>
      </c>
      <c r="M36" s="38">
        <v>99.98</v>
      </c>
      <c r="N36" s="38">
        <v>5</v>
      </c>
      <c r="O36" s="38">
        <v>25</v>
      </c>
      <c r="P36" s="36">
        <f t="shared" si="10"/>
        <v>1334.74</v>
      </c>
      <c r="Q36" s="36">
        <f t="shared" si="11"/>
        <v>549.9</v>
      </c>
      <c r="R36" s="36">
        <f t="shared" si="12"/>
        <v>1884.64</v>
      </c>
      <c r="S36" s="36">
        <f t="shared" si="13"/>
        <v>0</v>
      </c>
      <c r="T36" s="36">
        <f t="shared" si="14"/>
        <v>0</v>
      </c>
      <c r="U36" s="36">
        <f t="shared" si="4"/>
        <v>0</v>
      </c>
      <c r="V36" s="59" t="s">
        <v>143</v>
      </c>
      <c r="W36" s="2" t="e">
        <f>VLOOKUP(C36,[2]在职!$M:$M,1,0)</f>
        <v>#N/A</v>
      </c>
      <c r="X36" s="2" t="e">
        <f t="shared" si="5"/>
        <v>#N/A</v>
      </c>
    </row>
    <row r="37" s="2" customFormat="1" ht="32" customHeight="1" spans="1:24">
      <c r="A37" s="34">
        <v>33</v>
      </c>
      <c r="B37" s="68" t="s">
        <v>172</v>
      </c>
      <c r="C37" s="257" t="s">
        <v>173</v>
      </c>
      <c r="D37" s="40" t="s">
        <v>163</v>
      </c>
      <c r="E37" s="36" t="s">
        <v>79</v>
      </c>
      <c r="F37" s="36">
        <v>0</v>
      </c>
      <c r="G37" s="38">
        <v>799.84</v>
      </c>
      <c r="H37" s="38">
        <v>399.92</v>
      </c>
      <c r="I37" s="38">
        <v>20</v>
      </c>
      <c r="J37" s="38">
        <v>25</v>
      </c>
      <c r="K37" s="38">
        <v>25</v>
      </c>
      <c r="L37" s="36">
        <v>484.9</v>
      </c>
      <c r="M37" s="38">
        <v>99.98</v>
      </c>
      <c r="N37" s="38">
        <v>5</v>
      </c>
      <c r="O37" s="38">
        <v>25</v>
      </c>
      <c r="P37" s="36">
        <f t="shared" si="10"/>
        <v>1334.74</v>
      </c>
      <c r="Q37" s="36">
        <f t="shared" si="11"/>
        <v>549.9</v>
      </c>
      <c r="R37" s="36">
        <f t="shared" si="12"/>
        <v>1884.64</v>
      </c>
      <c r="S37" s="36">
        <f t="shared" si="13"/>
        <v>0</v>
      </c>
      <c r="T37" s="36">
        <f t="shared" si="14"/>
        <v>0</v>
      </c>
      <c r="U37" s="36">
        <f t="shared" si="4"/>
        <v>0</v>
      </c>
      <c r="V37" s="59" t="s">
        <v>143</v>
      </c>
      <c r="W37" s="2" t="e">
        <f>VLOOKUP(C37,[2]在职!$M:$M,1,0)</f>
        <v>#N/A</v>
      </c>
      <c r="X37" s="2" t="e">
        <f t="shared" si="5"/>
        <v>#N/A</v>
      </c>
    </row>
    <row r="38" s="2" customFormat="1" ht="32" customHeight="1" spans="1:24">
      <c r="A38" s="34">
        <v>34</v>
      </c>
      <c r="B38" s="68" t="s">
        <v>174</v>
      </c>
      <c r="C38" s="257" t="s">
        <v>175</v>
      </c>
      <c r="D38" s="40" t="s">
        <v>163</v>
      </c>
      <c r="E38" s="36" t="s">
        <v>79</v>
      </c>
      <c r="F38" s="36">
        <v>0</v>
      </c>
      <c r="G38" s="38">
        <v>799.84</v>
      </c>
      <c r="H38" s="38">
        <v>399.92</v>
      </c>
      <c r="I38" s="38">
        <v>20</v>
      </c>
      <c r="J38" s="38">
        <v>25</v>
      </c>
      <c r="K38" s="38">
        <v>25</v>
      </c>
      <c r="L38" s="36">
        <v>484.9</v>
      </c>
      <c r="M38" s="38">
        <v>99.98</v>
      </c>
      <c r="N38" s="38">
        <v>5</v>
      </c>
      <c r="O38" s="38">
        <v>25</v>
      </c>
      <c r="P38" s="36">
        <f t="shared" si="10"/>
        <v>1334.74</v>
      </c>
      <c r="Q38" s="36">
        <f t="shared" si="11"/>
        <v>549.9</v>
      </c>
      <c r="R38" s="36">
        <f t="shared" si="12"/>
        <v>1884.64</v>
      </c>
      <c r="S38" s="36">
        <f t="shared" si="13"/>
        <v>0</v>
      </c>
      <c r="T38" s="36">
        <f t="shared" si="14"/>
        <v>0</v>
      </c>
      <c r="U38" s="36">
        <f t="shared" si="4"/>
        <v>0</v>
      </c>
      <c r="V38" s="59" t="s">
        <v>143</v>
      </c>
      <c r="W38" s="2" t="e">
        <f>VLOOKUP(C38,[2]在职!$M:$M,1,0)</f>
        <v>#N/A</v>
      </c>
      <c r="X38" s="2" t="e">
        <f t="shared" si="5"/>
        <v>#N/A</v>
      </c>
    </row>
    <row r="39" s="2" customFormat="1" ht="32" customHeight="1" spans="1:24">
      <c r="A39" s="34">
        <v>35</v>
      </c>
      <c r="B39" s="68" t="s">
        <v>176</v>
      </c>
      <c r="C39" s="257" t="s">
        <v>177</v>
      </c>
      <c r="D39" s="40" t="s">
        <v>163</v>
      </c>
      <c r="E39" s="36" t="s">
        <v>79</v>
      </c>
      <c r="F39" s="36">
        <v>0</v>
      </c>
      <c r="G39" s="38">
        <v>799.84</v>
      </c>
      <c r="H39" s="38">
        <v>399.92</v>
      </c>
      <c r="I39" s="38">
        <v>20</v>
      </c>
      <c r="J39" s="38">
        <v>25</v>
      </c>
      <c r="K39" s="38">
        <v>25</v>
      </c>
      <c r="L39" s="36">
        <v>484.9</v>
      </c>
      <c r="M39" s="38">
        <v>99.98</v>
      </c>
      <c r="N39" s="38">
        <v>5</v>
      </c>
      <c r="O39" s="38">
        <v>25</v>
      </c>
      <c r="P39" s="36">
        <f t="shared" si="10"/>
        <v>1334.74</v>
      </c>
      <c r="Q39" s="36">
        <f t="shared" si="11"/>
        <v>549.9</v>
      </c>
      <c r="R39" s="36">
        <f t="shared" si="12"/>
        <v>1884.64</v>
      </c>
      <c r="S39" s="36">
        <f t="shared" si="13"/>
        <v>0</v>
      </c>
      <c r="T39" s="36">
        <f t="shared" si="14"/>
        <v>0</v>
      </c>
      <c r="U39" s="36">
        <f t="shared" si="4"/>
        <v>0</v>
      </c>
      <c r="V39" s="59" t="s">
        <v>143</v>
      </c>
      <c r="W39" s="2" t="e">
        <f>VLOOKUP(C39,[2]在职!$M:$M,1,0)</f>
        <v>#N/A</v>
      </c>
      <c r="X39" s="2" t="e">
        <f t="shared" si="5"/>
        <v>#N/A</v>
      </c>
    </row>
    <row r="40" s="2" customFormat="1" ht="32" customHeight="1" spans="1:24">
      <c r="A40" s="34">
        <v>36</v>
      </c>
      <c r="B40" s="68" t="s">
        <v>178</v>
      </c>
      <c r="C40" s="257" t="s">
        <v>179</v>
      </c>
      <c r="D40" s="40" t="s">
        <v>180</v>
      </c>
      <c r="E40" s="36" t="s">
        <v>79</v>
      </c>
      <c r="F40" s="36">
        <v>0</v>
      </c>
      <c r="G40" s="38">
        <v>799.84</v>
      </c>
      <c r="H40" s="38">
        <v>399.92</v>
      </c>
      <c r="I40" s="38">
        <v>20</v>
      </c>
      <c r="J40" s="38">
        <v>25</v>
      </c>
      <c r="K40" s="38">
        <v>25</v>
      </c>
      <c r="L40" s="36">
        <v>484.9</v>
      </c>
      <c r="M40" s="38">
        <v>99.98</v>
      </c>
      <c r="N40" s="38">
        <v>5</v>
      </c>
      <c r="O40" s="38">
        <v>25</v>
      </c>
      <c r="P40" s="36">
        <f t="shared" si="10"/>
        <v>1334.74</v>
      </c>
      <c r="Q40" s="36">
        <f t="shared" si="11"/>
        <v>549.9</v>
      </c>
      <c r="R40" s="36">
        <f t="shared" si="12"/>
        <v>1884.64</v>
      </c>
      <c r="S40" s="36">
        <f t="shared" ref="S40:S45" si="15">F40*5%</f>
        <v>0</v>
      </c>
      <c r="T40" s="36">
        <f t="shared" ref="T40:T45" si="16">F40*5%</f>
        <v>0</v>
      </c>
      <c r="U40" s="36">
        <f t="shared" si="4"/>
        <v>0</v>
      </c>
      <c r="V40" s="59" t="s">
        <v>143</v>
      </c>
      <c r="W40" s="2" t="e">
        <f>VLOOKUP(C40,[2]在职!$M:$M,1,0)</f>
        <v>#N/A</v>
      </c>
      <c r="X40" s="2" t="e">
        <f t="shared" si="5"/>
        <v>#N/A</v>
      </c>
    </row>
    <row r="41" s="2" customFormat="1" ht="32" customHeight="1" spans="1:24">
      <c r="A41" s="34">
        <v>37</v>
      </c>
      <c r="B41" s="68" t="s">
        <v>181</v>
      </c>
      <c r="C41" s="40" t="s">
        <v>182</v>
      </c>
      <c r="D41" s="40" t="s">
        <v>180</v>
      </c>
      <c r="E41" s="36" t="s">
        <v>79</v>
      </c>
      <c r="F41" s="36">
        <v>0</v>
      </c>
      <c r="G41" s="38">
        <v>799.84</v>
      </c>
      <c r="H41" s="38">
        <v>399.92</v>
      </c>
      <c r="I41" s="38">
        <v>20</v>
      </c>
      <c r="J41" s="38">
        <v>25</v>
      </c>
      <c r="K41" s="38">
        <v>25</v>
      </c>
      <c r="L41" s="36">
        <v>484.9</v>
      </c>
      <c r="M41" s="38">
        <v>99.98</v>
      </c>
      <c r="N41" s="38">
        <v>5</v>
      </c>
      <c r="O41" s="38">
        <v>25</v>
      </c>
      <c r="P41" s="36">
        <f t="shared" si="10"/>
        <v>1334.74</v>
      </c>
      <c r="Q41" s="36">
        <f t="shared" si="11"/>
        <v>549.9</v>
      </c>
      <c r="R41" s="36">
        <f t="shared" si="12"/>
        <v>1884.64</v>
      </c>
      <c r="S41" s="36">
        <f t="shared" si="15"/>
        <v>0</v>
      </c>
      <c r="T41" s="36">
        <f t="shared" si="16"/>
        <v>0</v>
      </c>
      <c r="U41" s="36">
        <f t="shared" si="4"/>
        <v>0</v>
      </c>
      <c r="V41" s="59" t="s">
        <v>144</v>
      </c>
      <c r="W41" s="2" t="e">
        <f>VLOOKUP(C41,[2]在职!$M:$M,1,0)</f>
        <v>#N/A</v>
      </c>
      <c r="X41" s="2" t="e">
        <f t="shared" si="5"/>
        <v>#N/A</v>
      </c>
    </row>
    <row r="42" s="2" customFormat="1" ht="32" customHeight="1" spans="1:24">
      <c r="A42" s="34">
        <v>38</v>
      </c>
      <c r="B42" s="68" t="s">
        <v>183</v>
      </c>
      <c r="C42" s="257" t="s">
        <v>184</v>
      </c>
      <c r="D42" s="40" t="s">
        <v>180</v>
      </c>
      <c r="E42" s="36" t="s">
        <v>79</v>
      </c>
      <c r="F42" s="36">
        <v>0</v>
      </c>
      <c r="G42" s="38">
        <v>799.84</v>
      </c>
      <c r="H42" s="38">
        <v>399.92</v>
      </c>
      <c r="I42" s="38">
        <v>20</v>
      </c>
      <c r="J42" s="38">
        <v>25</v>
      </c>
      <c r="K42" s="38">
        <v>25</v>
      </c>
      <c r="L42" s="36">
        <v>484.9</v>
      </c>
      <c r="M42" s="38">
        <v>99.98</v>
      </c>
      <c r="N42" s="38">
        <v>5</v>
      </c>
      <c r="O42" s="38">
        <v>25</v>
      </c>
      <c r="P42" s="36">
        <f t="shared" si="10"/>
        <v>1334.74</v>
      </c>
      <c r="Q42" s="36">
        <f t="shared" si="11"/>
        <v>549.9</v>
      </c>
      <c r="R42" s="36">
        <f t="shared" si="12"/>
        <v>1884.64</v>
      </c>
      <c r="S42" s="36">
        <f t="shared" si="15"/>
        <v>0</v>
      </c>
      <c r="T42" s="36">
        <f t="shared" si="16"/>
        <v>0</v>
      </c>
      <c r="U42" s="36">
        <f t="shared" si="4"/>
        <v>0</v>
      </c>
      <c r="V42" s="59" t="s">
        <v>144</v>
      </c>
      <c r="W42" s="2" t="e">
        <f>VLOOKUP(C42,[2]在职!$M:$M,1,0)</f>
        <v>#N/A</v>
      </c>
      <c r="X42" s="2" t="e">
        <f t="shared" si="5"/>
        <v>#N/A</v>
      </c>
    </row>
    <row r="43" s="2" customFormat="1" ht="32" customHeight="1" spans="1:24">
      <c r="A43" s="34">
        <v>39</v>
      </c>
      <c r="B43" s="68" t="s">
        <v>185</v>
      </c>
      <c r="C43" s="40" t="s">
        <v>186</v>
      </c>
      <c r="D43" s="40" t="s">
        <v>180</v>
      </c>
      <c r="E43" s="36" t="s">
        <v>79</v>
      </c>
      <c r="F43" s="36">
        <v>0</v>
      </c>
      <c r="G43" s="38">
        <v>799.84</v>
      </c>
      <c r="H43" s="38">
        <v>399.92</v>
      </c>
      <c r="I43" s="38">
        <v>20</v>
      </c>
      <c r="J43" s="38">
        <v>25</v>
      </c>
      <c r="K43" s="38">
        <v>25</v>
      </c>
      <c r="L43" s="36">
        <v>484.9</v>
      </c>
      <c r="M43" s="38">
        <v>99.98</v>
      </c>
      <c r="N43" s="38">
        <v>5</v>
      </c>
      <c r="O43" s="38">
        <v>25</v>
      </c>
      <c r="P43" s="36">
        <f t="shared" si="10"/>
        <v>1334.74</v>
      </c>
      <c r="Q43" s="36">
        <f t="shared" si="11"/>
        <v>549.9</v>
      </c>
      <c r="R43" s="36">
        <f t="shared" si="12"/>
        <v>1884.64</v>
      </c>
      <c r="S43" s="36">
        <f t="shared" si="15"/>
        <v>0</v>
      </c>
      <c r="T43" s="36">
        <f t="shared" si="16"/>
        <v>0</v>
      </c>
      <c r="U43" s="36">
        <f t="shared" si="4"/>
        <v>0</v>
      </c>
      <c r="V43" s="59" t="s">
        <v>144</v>
      </c>
      <c r="W43" s="2" t="e">
        <f>VLOOKUP(C43,[2]在职!$M:$M,1,0)</f>
        <v>#N/A</v>
      </c>
      <c r="X43" s="2" t="e">
        <f t="shared" si="5"/>
        <v>#N/A</v>
      </c>
    </row>
    <row r="44" s="2" customFormat="1" ht="32" customHeight="1" spans="1:24">
      <c r="A44" s="34">
        <v>40</v>
      </c>
      <c r="B44" s="68" t="s">
        <v>187</v>
      </c>
      <c r="C44" s="257" t="s">
        <v>188</v>
      </c>
      <c r="D44" s="40" t="s">
        <v>180</v>
      </c>
      <c r="E44" s="36" t="s">
        <v>79</v>
      </c>
      <c r="F44" s="36">
        <v>0</v>
      </c>
      <c r="G44" s="38">
        <v>799.84</v>
      </c>
      <c r="H44" s="38">
        <v>399.92</v>
      </c>
      <c r="I44" s="38">
        <v>20</v>
      </c>
      <c r="J44" s="38">
        <v>25</v>
      </c>
      <c r="K44" s="38">
        <v>25</v>
      </c>
      <c r="L44" s="36">
        <v>484.9</v>
      </c>
      <c r="M44" s="38">
        <v>99.98</v>
      </c>
      <c r="N44" s="38">
        <v>5</v>
      </c>
      <c r="O44" s="38">
        <v>25</v>
      </c>
      <c r="P44" s="36">
        <f t="shared" si="10"/>
        <v>1334.74</v>
      </c>
      <c r="Q44" s="36">
        <f t="shared" si="11"/>
        <v>549.9</v>
      </c>
      <c r="R44" s="36">
        <f t="shared" si="12"/>
        <v>1884.64</v>
      </c>
      <c r="S44" s="36">
        <f t="shared" si="15"/>
        <v>0</v>
      </c>
      <c r="T44" s="36">
        <f t="shared" si="16"/>
        <v>0</v>
      </c>
      <c r="U44" s="36">
        <f t="shared" si="4"/>
        <v>0</v>
      </c>
      <c r="V44" s="59" t="s">
        <v>144</v>
      </c>
      <c r="W44" s="2" t="e">
        <f>VLOOKUP(C44,[2]在职!$M:$M,1,0)</f>
        <v>#N/A</v>
      </c>
      <c r="X44" s="2" t="e">
        <f t="shared" si="5"/>
        <v>#N/A</v>
      </c>
    </row>
    <row r="45" s="2" customFormat="1" ht="32" customHeight="1" spans="1:24">
      <c r="A45" s="34">
        <v>41</v>
      </c>
      <c r="B45" s="68" t="s">
        <v>189</v>
      </c>
      <c r="C45" s="40" t="s">
        <v>190</v>
      </c>
      <c r="D45" s="40" t="s">
        <v>180</v>
      </c>
      <c r="E45" s="36" t="s">
        <v>79</v>
      </c>
      <c r="F45" s="36">
        <v>0</v>
      </c>
      <c r="G45" s="38">
        <v>799.84</v>
      </c>
      <c r="H45" s="38">
        <v>399.92</v>
      </c>
      <c r="I45" s="38">
        <v>20</v>
      </c>
      <c r="J45" s="38">
        <v>25</v>
      </c>
      <c r="K45" s="38">
        <v>25</v>
      </c>
      <c r="L45" s="36">
        <v>484.9</v>
      </c>
      <c r="M45" s="38">
        <v>99.98</v>
      </c>
      <c r="N45" s="38">
        <v>5</v>
      </c>
      <c r="O45" s="38">
        <v>25</v>
      </c>
      <c r="P45" s="36">
        <f t="shared" si="10"/>
        <v>1334.74</v>
      </c>
      <c r="Q45" s="36">
        <f t="shared" si="11"/>
        <v>549.9</v>
      </c>
      <c r="R45" s="36">
        <f t="shared" si="12"/>
        <v>1884.64</v>
      </c>
      <c r="S45" s="36">
        <f t="shared" si="15"/>
        <v>0</v>
      </c>
      <c r="T45" s="36">
        <f t="shared" si="16"/>
        <v>0</v>
      </c>
      <c r="U45" s="36">
        <f t="shared" si="4"/>
        <v>0</v>
      </c>
      <c r="V45" s="59" t="s">
        <v>144</v>
      </c>
      <c r="W45" s="2" t="e">
        <f>VLOOKUP(C45,[2]在职!$M:$M,1,0)</f>
        <v>#N/A</v>
      </c>
      <c r="X45" s="2" t="e">
        <f t="shared" si="5"/>
        <v>#N/A</v>
      </c>
    </row>
    <row r="46" s="2" customFormat="1" ht="32" customHeight="1" spans="1:24">
      <c r="A46" s="60" t="s">
        <v>18</v>
      </c>
      <c r="B46" s="62"/>
      <c r="C46" s="62"/>
      <c r="D46" s="62"/>
      <c r="E46" s="62"/>
      <c r="F46" s="64"/>
      <c r="G46" s="38">
        <f>SUM(G5:G45)</f>
        <v>33113.76</v>
      </c>
      <c r="H46" s="38">
        <f t="shared" ref="H46:U46" si="17">SUM(H5:H45)</f>
        <v>16556.88</v>
      </c>
      <c r="I46" s="38">
        <f t="shared" si="17"/>
        <v>828</v>
      </c>
      <c r="J46" s="38">
        <f t="shared" si="17"/>
        <v>1035</v>
      </c>
      <c r="K46" s="38">
        <f t="shared" si="17"/>
        <v>1035</v>
      </c>
      <c r="L46" s="38">
        <f t="shared" si="17"/>
        <v>20075.1</v>
      </c>
      <c r="M46" s="38">
        <f t="shared" si="17"/>
        <v>4139.22</v>
      </c>
      <c r="N46" s="38">
        <f t="shared" si="17"/>
        <v>207</v>
      </c>
      <c r="O46" s="38">
        <f t="shared" si="17"/>
        <v>1035</v>
      </c>
      <c r="P46" s="38">
        <f t="shared" si="17"/>
        <v>55258.86</v>
      </c>
      <c r="Q46" s="38">
        <f t="shared" si="17"/>
        <v>22766.1</v>
      </c>
      <c r="R46" s="38">
        <f t="shared" si="17"/>
        <v>78024.96</v>
      </c>
      <c r="S46" s="38">
        <f t="shared" si="17"/>
        <v>2930</v>
      </c>
      <c r="T46" s="38">
        <f t="shared" si="17"/>
        <v>2930</v>
      </c>
      <c r="U46" s="38">
        <f t="shared" si="17"/>
        <v>5860</v>
      </c>
      <c r="V46" s="59"/>
      <c r="W46" s="2" t="e">
        <f>VLOOKUP(C46,[2]在职!$M:$M,1,0)</f>
        <v>#N/A</v>
      </c>
      <c r="X46" s="2" t="e">
        <f t="shared" si="5"/>
        <v>#N/A</v>
      </c>
    </row>
  </sheetData>
  <autoFilter xmlns:etc="http://www.wps.cn/officeDocument/2017/etCustomData" ref="A4:X46" etc:filterBottomFollowUsedRange="0">
    <extLst/>
  </autoFilter>
  <mergeCells count="17">
    <mergeCell ref="A1:Q1"/>
    <mergeCell ref="A2:Q2"/>
    <mergeCell ref="G3:H3"/>
    <mergeCell ref="J3:K3"/>
    <mergeCell ref="L3:M3"/>
    <mergeCell ref="P3:Q3"/>
    <mergeCell ref="S3:T3"/>
    <mergeCell ref="A46:F46"/>
    <mergeCell ref="A3:A4"/>
    <mergeCell ref="B3:B4"/>
    <mergeCell ref="C3:C4"/>
    <mergeCell ref="D3:D4"/>
    <mergeCell ref="E3:E4"/>
    <mergeCell ref="F3:F4"/>
    <mergeCell ref="R3:R4"/>
    <mergeCell ref="U3:U4"/>
    <mergeCell ref="V3:V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3"/>
  <sheetViews>
    <sheetView tabSelected="1" zoomScale="70" zoomScaleNormal="70" workbookViewId="0">
      <pane xSplit="3" ySplit="4" topLeftCell="D5" activePane="bottomRight" state="frozen"/>
      <selection/>
      <selection pane="topRight"/>
      <selection pane="bottomLeft"/>
      <selection pane="bottomRight" activeCell="Y73" sqref="Y73"/>
    </sheetView>
  </sheetViews>
  <sheetFormatPr defaultColWidth="8.8" defaultRowHeight="22.5"/>
  <cols>
    <col min="1" max="1" width="8.8" style="4"/>
    <col min="2" max="2" width="18.3833333333333" style="5" customWidth="1"/>
    <col min="3" max="3" width="22.8" style="6" customWidth="1"/>
    <col min="4" max="4" width="18.2333333333333" style="7" customWidth="1"/>
    <col min="5" max="5" width="11.5" style="8" customWidth="1"/>
    <col min="6" max="6" width="11.025" style="8" customWidth="1"/>
    <col min="7" max="7" width="11.5" style="8" customWidth="1"/>
    <col min="8" max="8" width="10.375" style="8" customWidth="1"/>
    <col min="9" max="11" width="9.375" style="8" customWidth="1"/>
    <col min="12" max="12" width="10.375" style="8" customWidth="1"/>
    <col min="13" max="13" width="9.375" style="8" customWidth="1"/>
    <col min="14" max="15" width="10.2916666666667" style="8" customWidth="1"/>
    <col min="16" max="16" width="11.5" style="8" customWidth="1"/>
    <col min="17" max="17" width="10.375" style="8"/>
    <col min="18" max="18" width="11.5" style="8" customWidth="1"/>
    <col min="19" max="20" width="12.35" style="8" customWidth="1"/>
    <col min="21" max="21" width="11.025" style="8" customWidth="1"/>
    <col min="22" max="22" width="19.4" style="9" customWidth="1"/>
  </cols>
  <sheetData>
    <row r="1" s="1" customFormat="1" ht="17" customHeight="1" spans="1:22">
      <c r="A1" s="10" t="s">
        <v>191</v>
      </c>
      <c r="B1" s="11"/>
      <c r="C1" s="12"/>
      <c r="D1" s="13"/>
      <c r="E1" s="14"/>
      <c r="F1" s="14"/>
      <c r="G1" s="12"/>
      <c r="H1" s="15"/>
      <c r="I1" s="12"/>
      <c r="J1" s="12"/>
      <c r="K1" s="12"/>
      <c r="L1" s="12"/>
      <c r="M1" s="15"/>
      <c r="N1" s="12"/>
      <c r="O1" s="15"/>
      <c r="P1" s="12"/>
      <c r="Q1" s="12"/>
      <c r="R1" s="52"/>
      <c r="S1" s="53"/>
      <c r="T1" s="53"/>
      <c r="U1" s="53"/>
      <c r="V1" s="54"/>
    </row>
    <row r="2" s="1" customFormat="1" ht="17" customHeight="1" spans="1:22">
      <c r="A2" s="16" t="s">
        <v>42</v>
      </c>
      <c r="B2" s="11"/>
      <c r="C2" s="17"/>
      <c r="D2" s="13"/>
      <c r="E2" s="18"/>
      <c r="F2" s="18"/>
      <c r="G2" s="17"/>
      <c r="H2" s="19"/>
      <c r="I2" s="17"/>
      <c r="J2" s="17"/>
      <c r="K2" s="17"/>
      <c r="L2" s="17"/>
      <c r="M2" s="19"/>
      <c r="N2" s="17"/>
      <c r="O2" s="19"/>
      <c r="P2" s="17"/>
      <c r="Q2" s="17"/>
      <c r="R2" s="52"/>
      <c r="S2" s="53"/>
      <c r="T2" s="53"/>
      <c r="U2" s="53"/>
      <c r="V2" s="54"/>
    </row>
    <row r="3" s="1" customFormat="1" ht="17" customHeight="1" spans="1:22">
      <c r="A3" s="20" t="s">
        <v>43</v>
      </c>
      <c r="B3" s="21" t="s">
        <v>44</v>
      </c>
      <c r="C3" s="22" t="s">
        <v>45</v>
      </c>
      <c r="D3" s="23" t="s">
        <v>46</v>
      </c>
      <c r="E3" s="24" t="s">
        <v>78</v>
      </c>
      <c r="F3" s="25" t="s">
        <v>87</v>
      </c>
      <c r="G3" s="26" t="s">
        <v>51</v>
      </c>
      <c r="H3" s="27"/>
      <c r="I3" s="50" t="s">
        <v>52</v>
      </c>
      <c r="J3" s="26" t="s">
        <v>53</v>
      </c>
      <c r="K3" s="26"/>
      <c r="L3" s="27" t="s">
        <v>54</v>
      </c>
      <c r="M3" s="27"/>
      <c r="N3" s="27" t="s">
        <v>8</v>
      </c>
      <c r="O3" s="27" t="s">
        <v>71</v>
      </c>
      <c r="P3" s="26" t="s">
        <v>18</v>
      </c>
      <c r="Q3" s="26"/>
      <c r="R3" s="55" t="s">
        <v>56</v>
      </c>
      <c r="S3" s="26" t="s">
        <v>88</v>
      </c>
      <c r="T3" s="27"/>
      <c r="U3" s="55" t="s">
        <v>89</v>
      </c>
      <c r="V3" s="56" t="s">
        <v>139</v>
      </c>
    </row>
    <row r="4" s="1" customFormat="1" ht="17" customHeight="1" spans="1:22">
      <c r="A4" s="28"/>
      <c r="B4" s="21"/>
      <c r="C4" s="29"/>
      <c r="D4" s="23"/>
      <c r="E4" s="30"/>
      <c r="F4" s="31"/>
      <c r="G4" s="32" t="s">
        <v>57</v>
      </c>
      <c r="H4" s="33" t="s">
        <v>58</v>
      </c>
      <c r="I4" s="32" t="s">
        <v>59</v>
      </c>
      <c r="J4" s="32" t="s">
        <v>60</v>
      </c>
      <c r="K4" s="33" t="s">
        <v>61</v>
      </c>
      <c r="L4" s="32" t="s">
        <v>90</v>
      </c>
      <c r="M4" s="33" t="s">
        <v>63</v>
      </c>
      <c r="N4" s="32" t="s">
        <v>64</v>
      </c>
      <c r="O4" s="33" t="s">
        <v>61</v>
      </c>
      <c r="P4" s="51" t="s">
        <v>65</v>
      </c>
      <c r="Q4" s="57" t="s">
        <v>66</v>
      </c>
      <c r="R4" s="55"/>
      <c r="S4" s="32" t="s">
        <v>91</v>
      </c>
      <c r="T4" s="58" t="s">
        <v>92</v>
      </c>
      <c r="U4" s="55"/>
      <c r="V4" s="56"/>
    </row>
    <row r="5" s="2" customFormat="1" ht="32" customHeight="1" spans="1:22">
      <c r="A5" s="34">
        <v>1</v>
      </c>
      <c r="B5" s="35" t="s">
        <v>14</v>
      </c>
      <c r="C5" s="36" t="s">
        <v>67</v>
      </c>
      <c r="D5" s="37" t="s">
        <v>15</v>
      </c>
      <c r="E5" s="36" t="s">
        <v>79</v>
      </c>
      <c r="F5" s="36">
        <v>2070</v>
      </c>
      <c r="G5" s="38">
        <v>799.84</v>
      </c>
      <c r="H5" s="38">
        <v>399.92</v>
      </c>
      <c r="I5" s="38">
        <v>20</v>
      </c>
      <c r="J5" s="38">
        <v>25</v>
      </c>
      <c r="K5" s="38">
        <v>25</v>
      </c>
      <c r="L5" s="36">
        <v>484.9</v>
      </c>
      <c r="M5" s="38">
        <v>99.98</v>
      </c>
      <c r="N5" s="38">
        <v>5</v>
      </c>
      <c r="O5" s="38">
        <v>25</v>
      </c>
      <c r="P5" s="36">
        <f t="shared" ref="P5:P10" si="0">G5+I5+J5+L5+N5</f>
        <v>1334.74</v>
      </c>
      <c r="Q5" s="36">
        <f t="shared" ref="Q5:Q10" si="1">H5+K5+M5+O5</f>
        <v>549.9</v>
      </c>
      <c r="R5" s="36">
        <f t="shared" ref="R5:R14" si="2">P5+Q5</f>
        <v>1884.64</v>
      </c>
      <c r="S5" s="36">
        <v>104</v>
      </c>
      <c r="T5" s="36">
        <v>104</v>
      </c>
      <c r="U5" s="36">
        <f>S5+T5</f>
        <v>208</v>
      </c>
      <c r="V5" s="59" t="s">
        <v>140</v>
      </c>
    </row>
    <row r="6" s="2" customFormat="1" ht="32" customHeight="1" spans="1:22">
      <c r="A6" s="34">
        <v>2</v>
      </c>
      <c r="B6" s="35" t="s">
        <v>23</v>
      </c>
      <c r="C6" s="36" t="s">
        <v>68</v>
      </c>
      <c r="D6" s="37" t="s">
        <v>108</v>
      </c>
      <c r="E6" s="36" t="s">
        <v>79</v>
      </c>
      <c r="F6" s="36">
        <v>0</v>
      </c>
      <c r="G6" s="38">
        <v>799.84</v>
      </c>
      <c r="H6" s="38">
        <v>399.92</v>
      </c>
      <c r="I6" s="38">
        <v>20</v>
      </c>
      <c r="J6" s="38">
        <v>25</v>
      </c>
      <c r="K6" s="38">
        <v>25</v>
      </c>
      <c r="L6" s="36">
        <v>484.9</v>
      </c>
      <c r="M6" s="38">
        <v>99.98</v>
      </c>
      <c r="N6" s="38">
        <v>5</v>
      </c>
      <c r="O6" s="38">
        <v>25</v>
      </c>
      <c r="P6" s="36">
        <f t="shared" si="0"/>
        <v>1334.74</v>
      </c>
      <c r="Q6" s="36">
        <f t="shared" si="1"/>
        <v>549.9</v>
      </c>
      <c r="R6" s="36">
        <f t="shared" si="2"/>
        <v>1884.64</v>
      </c>
      <c r="S6" s="36">
        <f>F6*5%</f>
        <v>0</v>
      </c>
      <c r="T6" s="36">
        <f>F6*5%</f>
        <v>0</v>
      </c>
      <c r="U6" s="36">
        <f t="shared" ref="U6:U37" si="3">S6+T6</f>
        <v>0</v>
      </c>
      <c r="V6" s="59" t="s">
        <v>140</v>
      </c>
    </row>
    <row r="7" s="2" customFormat="1" ht="32" customHeight="1" spans="1:22">
      <c r="A7" s="34">
        <v>3</v>
      </c>
      <c r="B7" s="35" t="s">
        <v>84</v>
      </c>
      <c r="C7" s="256" t="s">
        <v>85</v>
      </c>
      <c r="D7" s="37" t="s">
        <v>141</v>
      </c>
      <c r="E7" s="36" t="s">
        <v>79</v>
      </c>
      <c r="F7" s="36">
        <v>0</v>
      </c>
      <c r="G7" s="38">
        <v>799.84</v>
      </c>
      <c r="H7" s="38">
        <v>399.92</v>
      </c>
      <c r="I7" s="38">
        <v>20</v>
      </c>
      <c r="J7" s="38">
        <v>25</v>
      </c>
      <c r="K7" s="38">
        <v>25</v>
      </c>
      <c r="L7" s="36">
        <v>484.9</v>
      </c>
      <c r="M7" s="38">
        <v>99.98</v>
      </c>
      <c r="N7" s="38">
        <v>5</v>
      </c>
      <c r="O7" s="38">
        <v>25</v>
      </c>
      <c r="P7" s="36">
        <f t="shared" si="0"/>
        <v>1334.74</v>
      </c>
      <c r="Q7" s="36">
        <f t="shared" si="1"/>
        <v>549.9</v>
      </c>
      <c r="R7" s="36">
        <f t="shared" si="2"/>
        <v>1884.64</v>
      </c>
      <c r="S7" s="36">
        <f>F7*5%</f>
        <v>0</v>
      </c>
      <c r="T7" s="36">
        <f>F7*5%</f>
        <v>0</v>
      </c>
      <c r="U7" s="36">
        <f t="shared" si="3"/>
        <v>0</v>
      </c>
      <c r="V7" s="59" t="s">
        <v>140</v>
      </c>
    </row>
    <row r="8" s="2" customFormat="1" ht="32" customHeight="1" spans="1:22">
      <c r="A8" s="34">
        <v>4</v>
      </c>
      <c r="B8" s="35" t="s">
        <v>94</v>
      </c>
      <c r="C8" s="36" t="s">
        <v>95</v>
      </c>
      <c r="D8" s="37" t="s">
        <v>82</v>
      </c>
      <c r="E8" s="36" t="s">
        <v>79</v>
      </c>
      <c r="F8" s="36">
        <v>2070</v>
      </c>
      <c r="G8" s="38">
        <v>799.84</v>
      </c>
      <c r="H8" s="38">
        <v>399.92</v>
      </c>
      <c r="I8" s="38">
        <v>20</v>
      </c>
      <c r="J8" s="38">
        <v>25</v>
      </c>
      <c r="K8" s="38">
        <v>25</v>
      </c>
      <c r="L8" s="36">
        <v>484.9</v>
      </c>
      <c r="M8" s="38">
        <v>99.98</v>
      </c>
      <c r="N8" s="38">
        <v>5</v>
      </c>
      <c r="O8" s="38">
        <v>25</v>
      </c>
      <c r="P8" s="36">
        <f t="shared" si="0"/>
        <v>1334.74</v>
      </c>
      <c r="Q8" s="36">
        <f t="shared" si="1"/>
        <v>549.9</v>
      </c>
      <c r="R8" s="36">
        <f t="shared" si="2"/>
        <v>1884.64</v>
      </c>
      <c r="S8" s="36">
        <v>104</v>
      </c>
      <c r="T8" s="36">
        <v>104</v>
      </c>
      <c r="U8" s="36">
        <f t="shared" si="3"/>
        <v>208</v>
      </c>
      <c r="V8" s="59" t="s">
        <v>140</v>
      </c>
    </row>
    <row r="9" s="2" customFormat="1" ht="32" customHeight="1" spans="1:22">
      <c r="A9" s="34">
        <v>5</v>
      </c>
      <c r="B9" s="35" t="s">
        <v>102</v>
      </c>
      <c r="C9" s="256" t="s">
        <v>103</v>
      </c>
      <c r="D9" s="37" t="s">
        <v>105</v>
      </c>
      <c r="E9" s="36" t="s">
        <v>79</v>
      </c>
      <c r="F9" s="36">
        <v>2070</v>
      </c>
      <c r="G9" s="38">
        <v>799.84</v>
      </c>
      <c r="H9" s="38">
        <v>399.92</v>
      </c>
      <c r="I9" s="38">
        <v>20</v>
      </c>
      <c r="J9" s="38">
        <v>25</v>
      </c>
      <c r="K9" s="38">
        <v>25</v>
      </c>
      <c r="L9" s="36">
        <v>484.9</v>
      </c>
      <c r="M9" s="38">
        <v>99.98</v>
      </c>
      <c r="N9" s="38">
        <v>5</v>
      </c>
      <c r="O9" s="38">
        <v>25</v>
      </c>
      <c r="P9" s="36">
        <f t="shared" si="0"/>
        <v>1334.74</v>
      </c>
      <c r="Q9" s="36">
        <f t="shared" si="1"/>
        <v>549.9</v>
      </c>
      <c r="R9" s="36">
        <f t="shared" si="2"/>
        <v>1884.64</v>
      </c>
      <c r="S9" s="36">
        <v>104</v>
      </c>
      <c r="T9" s="36">
        <v>104</v>
      </c>
      <c r="U9" s="36">
        <f t="shared" si="3"/>
        <v>208</v>
      </c>
      <c r="V9" s="59" t="s">
        <v>140</v>
      </c>
    </row>
    <row r="10" s="2" customFormat="1" ht="32" customHeight="1" spans="1:22">
      <c r="A10" s="34">
        <v>6</v>
      </c>
      <c r="B10" s="39" t="s">
        <v>106</v>
      </c>
      <c r="C10" s="256" t="s">
        <v>107</v>
      </c>
      <c r="D10" s="37" t="s">
        <v>108</v>
      </c>
      <c r="E10" s="36" t="s">
        <v>79</v>
      </c>
      <c r="F10" s="36">
        <v>0</v>
      </c>
      <c r="G10" s="38">
        <v>799.84</v>
      </c>
      <c r="H10" s="38">
        <v>399.92</v>
      </c>
      <c r="I10" s="38">
        <v>20</v>
      </c>
      <c r="J10" s="38">
        <v>25</v>
      </c>
      <c r="K10" s="38">
        <v>25</v>
      </c>
      <c r="L10" s="36">
        <v>484.9</v>
      </c>
      <c r="M10" s="38">
        <v>99.98</v>
      </c>
      <c r="N10" s="38">
        <v>5</v>
      </c>
      <c r="O10" s="38">
        <v>25</v>
      </c>
      <c r="P10" s="36">
        <f t="shared" si="0"/>
        <v>1334.74</v>
      </c>
      <c r="Q10" s="36">
        <f t="shared" si="1"/>
        <v>549.9</v>
      </c>
      <c r="R10" s="36">
        <f t="shared" si="2"/>
        <v>1884.64</v>
      </c>
      <c r="S10" s="36">
        <f>F10*5%</f>
        <v>0</v>
      </c>
      <c r="T10" s="36">
        <f>F10*5%</f>
        <v>0</v>
      </c>
      <c r="U10" s="36">
        <f t="shared" si="3"/>
        <v>0</v>
      </c>
      <c r="V10" s="59" t="s">
        <v>143</v>
      </c>
    </row>
    <row r="11" s="2" customFormat="1" ht="32" customHeight="1" spans="1:22">
      <c r="A11" s="34">
        <v>7</v>
      </c>
      <c r="B11" s="39" t="s">
        <v>111</v>
      </c>
      <c r="C11" s="256" t="s">
        <v>112</v>
      </c>
      <c r="D11" s="37" t="s">
        <v>108</v>
      </c>
      <c r="E11" s="36" t="s">
        <v>79</v>
      </c>
      <c r="F11" s="36">
        <v>0</v>
      </c>
      <c r="G11" s="38">
        <v>799.84</v>
      </c>
      <c r="H11" s="38">
        <v>399.92</v>
      </c>
      <c r="I11" s="38">
        <v>20</v>
      </c>
      <c r="J11" s="38">
        <v>25</v>
      </c>
      <c r="K11" s="38">
        <v>25</v>
      </c>
      <c r="L11" s="36">
        <v>484.9</v>
      </c>
      <c r="M11" s="38">
        <v>99.98</v>
      </c>
      <c r="N11" s="38">
        <v>5</v>
      </c>
      <c r="O11" s="38">
        <v>25</v>
      </c>
      <c r="P11" s="36">
        <f t="shared" ref="P11:P46" si="4">G11+I11+J11+L11+N11</f>
        <v>1334.74</v>
      </c>
      <c r="Q11" s="36">
        <f t="shared" ref="Q11:Q46" si="5">H11+K11+M11+O11</f>
        <v>549.9</v>
      </c>
      <c r="R11" s="36">
        <f t="shared" si="2"/>
        <v>1884.64</v>
      </c>
      <c r="S11" s="36">
        <f t="shared" ref="S11:S40" si="6">F11*5%</f>
        <v>0</v>
      </c>
      <c r="T11" s="36">
        <f t="shared" ref="T11:T40" si="7">F11*5%</f>
        <v>0</v>
      </c>
      <c r="U11" s="36">
        <f t="shared" si="3"/>
        <v>0</v>
      </c>
      <c r="V11" s="59" t="s">
        <v>143</v>
      </c>
    </row>
    <row r="12" s="2" customFormat="1" ht="32" customHeight="1" spans="1:22">
      <c r="A12" s="34">
        <v>8</v>
      </c>
      <c r="B12" s="35" t="s">
        <v>115</v>
      </c>
      <c r="C12" s="256" t="s">
        <v>116</v>
      </c>
      <c r="D12" s="37" t="s">
        <v>108</v>
      </c>
      <c r="E12" s="36" t="s">
        <v>79</v>
      </c>
      <c r="F12" s="36">
        <v>4300</v>
      </c>
      <c r="G12" s="38">
        <v>799.84</v>
      </c>
      <c r="H12" s="38">
        <v>399.92</v>
      </c>
      <c r="I12" s="38">
        <v>20</v>
      </c>
      <c r="J12" s="38">
        <v>25</v>
      </c>
      <c r="K12" s="38">
        <v>25</v>
      </c>
      <c r="L12" s="36">
        <v>484.9</v>
      </c>
      <c r="M12" s="38">
        <v>99.98</v>
      </c>
      <c r="N12" s="38">
        <v>5</v>
      </c>
      <c r="O12" s="38">
        <v>25</v>
      </c>
      <c r="P12" s="36">
        <f t="shared" si="4"/>
        <v>1334.74</v>
      </c>
      <c r="Q12" s="36">
        <f t="shared" si="5"/>
        <v>549.9</v>
      </c>
      <c r="R12" s="36">
        <f t="shared" si="2"/>
        <v>1884.64</v>
      </c>
      <c r="S12" s="36">
        <f t="shared" si="6"/>
        <v>215</v>
      </c>
      <c r="T12" s="36">
        <f t="shared" si="7"/>
        <v>215</v>
      </c>
      <c r="U12" s="36">
        <f t="shared" si="3"/>
        <v>430</v>
      </c>
      <c r="V12" s="59" t="s">
        <v>144</v>
      </c>
    </row>
    <row r="13" s="2" customFormat="1" ht="32" customHeight="1" spans="1:22">
      <c r="A13" s="34">
        <v>9</v>
      </c>
      <c r="B13" s="35" t="s">
        <v>118</v>
      </c>
      <c r="C13" s="256" t="s">
        <v>119</v>
      </c>
      <c r="D13" s="37" t="s">
        <v>108</v>
      </c>
      <c r="E13" s="36" t="s">
        <v>79</v>
      </c>
      <c r="F13" s="36">
        <v>4620</v>
      </c>
      <c r="G13" s="38">
        <v>799.84</v>
      </c>
      <c r="H13" s="38">
        <v>399.92</v>
      </c>
      <c r="I13" s="38">
        <v>20</v>
      </c>
      <c r="J13" s="38">
        <v>25</v>
      </c>
      <c r="K13" s="38">
        <v>25</v>
      </c>
      <c r="L13" s="36">
        <v>484.9</v>
      </c>
      <c r="M13" s="38">
        <v>99.98</v>
      </c>
      <c r="N13" s="38">
        <v>5</v>
      </c>
      <c r="O13" s="38">
        <v>25</v>
      </c>
      <c r="P13" s="36">
        <f t="shared" si="4"/>
        <v>1334.74</v>
      </c>
      <c r="Q13" s="36">
        <f t="shared" si="5"/>
        <v>549.9</v>
      </c>
      <c r="R13" s="36">
        <f t="shared" si="2"/>
        <v>1884.64</v>
      </c>
      <c r="S13" s="36">
        <f t="shared" si="6"/>
        <v>231</v>
      </c>
      <c r="T13" s="36">
        <f t="shared" si="7"/>
        <v>231</v>
      </c>
      <c r="U13" s="36">
        <f t="shared" si="3"/>
        <v>462</v>
      </c>
      <c r="V13" s="59" t="s">
        <v>144</v>
      </c>
    </row>
    <row r="14" s="2" customFormat="1" ht="32" customHeight="1" spans="1:22">
      <c r="A14" s="34">
        <v>10</v>
      </c>
      <c r="B14" s="35" t="s">
        <v>120</v>
      </c>
      <c r="C14" s="36" t="s">
        <v>121</v>
      </c>
      <c r="D14" s="37" t="s">
        <v>108</v>
      </c>
      <c r="E14" s="36" t="s">
        <v>79</v>
      </c>
      <c r="F14" s="36">
        <v>4480</v>
      </c>
      <c r="G14" s="38">
        <v>799.84</v>
      </c>
      <c r="H14" s="38">
        <v>399.92</v>
      </c>
      <c r="I14" s="38">
        <v>20</v>
      </c>
      <c r="J14" s="38">
        <v>25</v>
      </c>
      <c r="K14" s="38">
        <v>25</v>
      </c>
      <c r="L14" s="36">
        <v>484.9</v>
      </c>
      <c r="M14" s="38">
        <v>99.98</v>
      </c>
      <c r="N14" s="38">
        <v>5</v>
      </c>
      <c r="O14" s="38">
        <v>25</v>
      </c>
      <c r="P14" s="36">
        <f t="shared" si="4"/>
        <v>1334.74</v>
      </c>
      <c r="Q14" s="36">
        <f t="shared" si="5"/>
        <v>549.9</v>
      </c>
      <c r="R14" s="36">
        <f t="shared" si="2"/>
        <v>1884.64</v>
      </c>
      <c r="S14" s="36">
        <f t="shared" si="6"/>
        <v>224</v>
      </c>
      <c r="T14" s="36">
        <f t="shared" si="7"/>
        <v>224</v>
      </c>
      <c r="U14" s="36">
        <f t="shared" si="3"/>
        <v>448</v>
      </c>
      <c r="V14" s="59" t="s">
        <v>144</v>
      </c>
    </row>
    <row r="15" s="2" customFormat="1" ht="32" customHeight="1" spans="1:22">
      <c r="A15" s="34">
        <v>11</v>
      </c>
      <c r="B15" s="35" t="s">
        <v>122</v>
      </c>
      <c r="C15" s="257" t="s">
        <v>123</v>
      </c>
      <c r="D15" s="37" t="s">
        <v>108</v>
      </c>
      <c r="E15" s="36">
        <v>0</v>
      </c>
      <c r="F15" s="41">
        <v>4300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6">
        <v>0</v>
      </c>
      <c r="M15" s="38">
        <v>0</v>
      </c>
      <c r="N15" s="38">
        <v>0</v>
      </c>
      <c r="O15" s="38">
        <v>0</v>
      </c>
      <c r="P15" s="36">
        <f t="shared" si="4"/>
        <v>0</v>
      </c>
      <c r="Q15" s="36">
        <f t="shared" si="5"/>
        <v>0</v>
      </c>
      <c r="R15" s="36">
        <v>0</v>
      </c>
      <c r="S15" s="36">
        <f t="shared" si="6"/>
        <v>215</v>
      </c>
      <c r="T15" s="36">
        <f t="shared" si="7"/>
        <v>215</v>
      </c>
      <c r="U15" s="36">
        <f t="shared" si="3"/>
        <v>430</v>
      </c>
      <c r="V15" s="59" t="s">
        <v>144</v>
      </c>
    </row>
    <row r="16" s="2" customFormat="1" ht="32" customHeight="1" spans="1:22">
      <c r="A16" s="34">
        <v>12</v>
      </c>
      <c r="B16" s="35" t="s">
        <v>124</v>
      </c>
      <c r="C16" s="257" t="s">
        <v>125</v>
      </c>
      <c r="D16" s="37" t="s">
        <v>126</v>
      </c>
      <c r="E16" s="36" t="s">
        <v>79</v>
      </c>
      <c r="F16" s="36">
        <v>2070</v>
      </c>
      <c r="G16" s="38">
        <v>799.84</v>
      </c>
      <c r="H16" s="38">
        <v>399.92</v>
      </c>
      <c r="I16" s="38">
        <v>20</v>
      </c>
      <c r="J16" s="38">
        <v>25</v>
      </c>
      <c r="K16" s="38">
        <v>25</v>
      </c>
      <c r="L16" s="36">
        <v>484.9</v>
      </c>
      <c r="M16" s="38">
        <v>99.98</v>
      </c>
      <c r="N16" s="38">
        <v>5</v>
      </c>
      <c r="O16" s="38">
        <v>25</v>
      </c>
      <c r="P16" s="36">
        <f t="shared" si="4"/>
        <v>1334.74</v>
      </c>
      <c r="Q16" s="36">
        <f t="shared" si="5"/>
        <v>549.9</v>
      </c>
      <c r="R16" s="36">
        <f t="shared" ref="R16:R27" si="8">P16+Q16</f>
        <v>1884.64</v>
      </c>
      <c r="S16" s="36">
        <v>104</v>
      </c>
      <c r="T16" s="36">
        <v>104</v>
      </c>
      <c r="U16" s="36">
        <f t="shared" si="3"/>
        <v>208</v>
      </c>
      <c r="V16" s="59" t="s">
        <v>140</v>
      </c>
    </row>
    <row r="17" s="2" customFormat="1" ht="32" customHeight="1" spans="1:22">
      <c r="A17" s="34">
        <v>13</v>
      </c>
      <c r="B17" s="35" t="s">
        <v>127</v>
      </c>
      <c r="C17" s="257" t="s">
        <v>128</v>
      </c>
      <c r="D17" s="37" t="s">
        <v>105</v>
      </c>
      <c r="E17" s="36" t="s">
        <v>79</v>
      </c>
      <c r="F17" s="36">
        <v>2070</v>
      </c>
      <c r="G17" s="38">
        <v>799.84</v>
      </c>
      <c r="H17" s="38">
        <v>399.92</v>
      </c>
      <c r="I17" s="38">
        <v>20</v>
      </c>
      <c r="J17" s="38">
        <v>25</v>
      </c>
      <c r="K17" s="38">
        <v>25</v>
      </c>
      <c r="L17" s="36">
        <v>484.9</v>
      </c>
      <c r="M17" s="38">
        <v>99.98</v>
      </c>
      <c r="N17" s="38">
        <v>5</v>
      </c>
      <c r="O17" s="38">
        <v>25</v>
      </c>
      <c r="P17" s="36">
        <f t="shared" si="4"/>
        <v>1334.74</v>
      </c>
      <c r="Q17" s="36">
        <f t="shared" si="5"/>
        <v>549.9</v>
      </c>
      <c r="R17" s="36">
        <f t="shared" si="8"/>
        <v>1884.64</v>
      </c>
      <c r="S17" s="36">
        <v>104</v>
      </c>
      <c r="T17" s="36">
        <v>104</v>
      </c>
      <c r="U17" s="36">
        <f t="shared" si="3"/>
        <v>208</v>
      </c>
      <c r="V17" s="59" t="s">
        <v>140</v>
      </c>
    </row>
    <row r="18" s="2" customFormat="1" ht="32" customHeight="1" spans="1:22">
      <c r="A18" s="34">
        <v>14</v>
      </c>
      <c r="B18" s="35" t="s">
        <v>129</v>
      </c>
      <c r="C18" s="257" t="s">
        <v>130</v>
      </c>
      <c r="D18" s="37" t="s">
        <v>105</v>
      </c>
      <c r="E18" s="36" t="s">
        <v>79</v>
      </c>
      <c r="F18" s="36">
        <v>2070</v>
      </c>
      <c r="G18" s="38">
        <v>799.84</v>
      </c>
      <c r="H18" s="38">
        <v>399.92</v>
      </c>
      <c r="I18" s="38">
        <v>20</v>
      </c>
      <c r="J18" s="38">
        <v>25</v>
      </c>
      <c r="K18" s="38">
        <v>25</v>
      </c>
      <c r="L18" s="36">
        <v>484.9</v>
      </c>
      <c r="M18" s="38">
        <v>99.98</v>
      </c>
      <c r="N18" s="38">
        <v>5</v>
      </c>
      <c r="O18" s="38">
        <v>25</v>
      </c>
      <c r="P18" s="36">
        <f t="shared" si="4"/>
        <v>1334.74</v>
      </c>
      <c r="Q18" s="36">
        <f t="shared" si="5"/>
        <v>549.9</v>
      </c>
      <c r="R18" s="36">
        <f t="shared" si="8"/>
        <v>1884.64</v>
      </c>
      <c r="S18" s="36">
        <v>104</v>
      </c>
      <c r="T18" s="36">
        <v>104</v>
      </c>
      <c r="U18" s="36">
        <f t="shared" si="3"/>
        <v>208</v>
      </c>
      <c r="V18" s="59" t="s">
        <v>140</v>
      </c>
    </row>
    <row r="19" s="2" customFormat="1" ht="32" customHeight="1" spans="1:22">
      <c r="A19" s="34">
        <v>15</v>
      </c>
      <c r="B19" s="35" t="s">
        <v>131</v>
      </c>
      <c r="C19" s="257" t="s">
        <v>132</v>
      </c>
      <c r="D19" s="37" t="s">
        <v>126</v>
      </c>
      <c r="E19" s="36" t="s">
        <v>79</v>
      </c>
      <c r="F19" s="36">
        <v>2070</v>
      </c>
      <c r="G19" s="38">
        <v>799.84</v>
      </c>
      <c r="H19" s="38">
        <v>399.92</v>
      </c>
      <c r="I19" s="38">
        <v>20</v>
      </c>
      <c r="J19" s="38">
        <v>25</v>
      </c>
      <c r="K19" s="38">
        <v>25</v>
      </c>
      <c r="L19" s="36">
        <v>484.9</v>
      </c>
      <c r="M19" s="38">
        <v>99.98</v>
      </c>
      <c r="N19" s="38">
        <v>5</v>
      </c>
      <c r="O19" s="38">
        <v>25</v>
      </c>
      <c r="P19" s="36">
        <f t="shared" si="4"/>
        <v>1334.74</v>
      </c>
      <c r="Q19" s="36">
        <f t="shared" si="5"/>
        <v>549.9</v>
      </c>
      <c r="R19" s="36">
        <f t="shared" si="8"/>
        <v>1884.64</v>
      </c>
      <c r="S19" s="36">
        <v>104</v>
      </c>
      <c r="T19" s="36">
        <v>104</v>
      </c>
      <c r="U19" s="36">
        <f t="shared" si="3"/>
        <v>208</v>
      </c>
      <c r="V19" s="59" t="s">
        <v>140</v>
      </c>
    </row>
    <row r="20" s="2" customFormat="1" ht="32" customHeight="1" spans="1:22">
      <c r="A20" s="34">
        <v>16</v>
      </c>
      <c r="B20" s="35" t="s">
        <v>133</v>
      </c>
      <c r="C20" s="257" t="s">
        <v>134</v>
      </c>
      <c r="D20" s="37" t="s">
        <v>135</v>
      </c>
      <c r="E20" s="36" t="s">
        <v>79</v>
      </c>
      <c r="F20" s="36">
        <v>2070</v>
      </c>
      <c r="G20" s="38">
        <v>799.84</v>
      </c>
      <c r="H20" s="38">
        <v>399.92</v>
      </c>
      <c r="I20" s="38">
        <v>20</v>
      </c>
      <c r="J20" s="38">
        <v>25</v>
      </c>
      <c r="K20" s="38">
        <v>25</v>
      </c>
      <c r="L20" s="36">
        <v>484.9</v>
      </c>
      <c r="M20" s="38">
        <v>99.98</v>
      </c>
      <c r="N20" s="38">
        <v>5</v>
      </c>
      <c r="O20" s="38">
        <v>25</v>
      </c>
      <c r="P20" s="36">
        <f t="shared" si="4"/>
        <v>1334.74</v>
      </c>
      <c r="Q20" s="36">
        <f t="shared" si="5"/>
        <v>549.9</v>
      </c>
      <c r="R20" s="36">
        <f t="shared" si="8"/>
        <v>1884.64</v>
      </c>
      <c r="S20" s="36">
        <v>104</v>
      </c>
      <c r="T20" s="36">
        <v>104</v>
      </c>
      <c r="U20" s="36">
        <f t="shared" si="3"/>
        <v>208</v>
      </c>
      <c r="V20" s="59" t="s">
        <v>140</v>
      </c>
    </row>
    <row r="21" s="2" customFormat="1" ht="32" customHeight="1" spans="1:22">
      <c r="A21" s="34">
        <v>17</v>
      </c>
      <c r="B21" s="35" t="s">
        <v>136</v>
      </c>
      <c r="C21" s="257" t="s">
        <v>137</v>
      </c>
      <c r="D21" s="37" t="s">
        <v>105</v>
      </c>
      <c r="E21" s="36" t="s">
        <v>79</v>
      </c>
      <c r="F21" s="36">
        <v>2070</v>
      </c>
      <c r="G21" s="38">
        <v>799.84</v>
      </c>
      <c r="H21" s="38">
        <v>399.92</v>
      </c>
      <c r="I21" s="38">
        <v>20</v>
      </c>
      <c r="J21" s="38">
        <v>25</v>
      </c>
      <c r="K21" s="38">
        <v>25</v>
      </c>
      <c r="L21" s="36">
        <v>484.9</v>
      </c>
      <c r="M21" s="38">
        <v>99.98</v>
      </c>
      <c r="N21" s="38">
        <v>5</v>
      </c>
      <c r="O21" s="38">
        <v>25</v>
      </c>
      <c r="P21" s="36">
        <f t="shared" si="4"/>
        <v>1334.74</v>
      </c>
      <c r="Q21" s="36">
        <f t="shared" si="5"/>
        <v>549.9</v>
      </c>
      <c r="R21" s="36">
        <f t="shared" si="8"/>
        <v>1884.64</v>
      </c>
      <c r="S21" s="36">
        <v>104</v>
      </c>
      <c r="T21" s="36">
        <v>104</v>
      </c>
      <c r="U21" s="36">
        <f t="shared" si="3"/>
        <v>208</v>
      </c>
      <c r="V21" s="59" t="s">
        <v>140</v>
      </c>
    </row>
    <row r="22" s="2" customFormat="1" ht="32" customHeight="1" spans="1:22">
      <c r="A22" s="34">
        <v>18</v>
      </c>
      <c r="B22" s="35" t="s">
        <v>145</v>
      </c>
      <c r="C22" s="257" t="s">
        <v>146</v>
      </c>
      <c r="D22" s="37" t="s">
        <v>147</v>
      </c>
      <c r="E22" s="36">
        <v>12000</v>
      </c>
      <c r="F22" s="36">
        <v>12000</v>
      </c>
      <c r="G22" s="38">
        <v>1920</v>
      </c>
      <c r="H22" s="38">
        <v>960</v>
      </c>
      <c r="I22" s="38">
        <v>48</v>
      </c>
      <c r="J22" s="38">
        <v>60</v>
      </c>
      <c r="K22" s="38">
        <v>60</v>
      </c>
      <c r="L22" s="36">
        <v>1164</v>
      </c>
      <c r="M22" s="38">
        <v>240</v>
      </c>
      <c r="N22" s="38">
        <v>12</v>
      </c>
      <c r="O22" s="38">
        <v>60</v>
      </c>
      <c r="P22" s="36">
        <f t="shared" si="4"/>
        <v>3204</v>
      </c>
      <c r="Q22" s="36">
        <f t="shared" si="5"/>
        <v>1320</v>
      </c>
      <c r="R22" s="36">
        <f t="shared" si="8"/>
        <v>4524</v>
      </c>
      <c r="S22" s="36">
        <f t="shared" si="6"/>
        <v>600</v>
      </c>
      <c r="T22" s="36">
        <f t="shared" si="7"/>
        <v>600</v>
      </c>
      <c r="U22" s="36">
        <f t="shared" si="3"/>
        <v>1200</v>
      </c>
      <c r="V22" s="59" t="s">
        <v>140</v>
      </c>
    </row>
    <row r="23" s="2" customFormat="1" ht="32" customHeight="1" spans="1:22">
      <c r="A23" s="34">
        <v>19</v>
      </c>
      <c r="B23" s="35" t="s">
        <v>148</v>
      </c>
      <c r="C23" s="257" t="s">
        <v>149</v>
      </c>
      <c r="D23" s="37" t="s">
        <v>141</v>
      </c>
      <c r="E23" s="36" t="s">
        <v>79</v>
      </c>
      <c r="F23" s="36">
        <v>2070</v>
      </c>
      <c r="G23" s="38">
        <v>799.84</v>
      </c>
      <c r="H23" s="38">
        <v>399.92</v>
      </c>
      <c r="I23" s="38">
        <v>20</v>
      </c>
      <c r="J23" s="38">
        <v>25</v>
      </c>
      <c r="K23" s="38">
        <v>25</v>
      </c>
      <c r="L23" s="36">
        <v>484.9</v>
      </c>
      <c r="M23" s="38">
        <v>99.98</v>
      </c>
      <c r="N23" s="38">
        <v>5</v>
      </c>
      <c r="O23" s="38">
        <v>25</v>
      </c>
      <c r="P23" s="36">
        <f t="shared" si="4"/>
        <v>1334.74</v>
      </c>
      <c r="Q23" s="36">
        <f t="shared" si="5"/>
        <v>549.9</v>
      </c>
      <c r="R23" s="36">
        <f t="shared" si="8"/>
        <v>1884.64</v>
      </c>
      <c r="S23" s="36">
        <v>104</v>
      </c>
      <c r="T23" s="36">
        <v>104</v>
      </c>
      <c r="U23" s="36">
        <f t="shared" si="3"/>
        <v>208</v>
      </c>
      <c r="V23" s="59" t="s">
        <v>140</v>
      </c>
    </row>
    <row r="24" s="2" customFormat="1" ht="32" customHeight="1" spans="1:22">
      <c r="A24" s="34">
        <v>20</v>
      </c>
      <c r="B24" s="35" t="s">
        <v>150</v>
      </c>
      <c r="C24" s="257" t="s">
        <v>151</v>
      </c>
      <c r="D24" s="37" t="s">
        <v>105</v>
      </c>
      <c r="E24" s="36" t="s">
        <v>79</v>
      </c>
      <c r="F24" s="36">
        <v>2070</v>
      </c>
      <c r="G24" s="38">
        <v>799.84</v>
      </c>
      <c r="H24" s="38">
        <v>399.92</v>
      </c>
      <c r="I24" s="38">
        <v>20</v>
      </c>
      <c r="J24" s="38">
        <v>25</v>
      </c>
      <c r="K24" s="38">
        <v>25</v>
      </c>
      <c r="L24" s="36">
        <v>484.9</v>
      </c>
      <c r="M24" s="38">
        <v>99.98</v>
      </c>
      <c r="N24" s="38">
        <v>5</v>
      </c>
      <c r="O24" s="38">
        <v>25</v>
      </c>
      <c r="P24" s="36">
        <f t="shared" si="4"/>
        <v>1334.74</v>
      </c>
      <c r="Q24" s="36">
        <f t="shared" si="5"/>
        <v>549.9</v>
      </c>
      <c r="R24" s="36">
        <f t="shared" si="8"/>
        <v>1884.64</v>
      </c>
      <c r="S24" s="36">
        <v>104</v>
      </c>
      <c r="T24" s="36">
        <v>104</v>
      </c>
      <c r="U24" s="36">
        <f t="shared" si="3"/>
        <v>208</v>
      </c>
      <c r="V24" s="59" t="s">
        <v>140</v>
      </c>
    </row>
    <row r="25" s="2" customFormat="1" ht="32" customHeight="1" spans="1:22">
      <c r="A25" s="34">
        <v>21</v>
      </c>
      <c r="B25" s="35" t="s">
        <v>152</v>
      </c>
      <c r="C25" s="40" t="s">
        <v>153</v>
      </c>
      <c r="D25" s="37" t="s">
        <v>135</v>
      </c>
      <c r="E25" s="36" t="s">
        <v>79</v>
      </c>
      <c r="F25" s="36">
        <v>2070</v>
      </c>
      <c r="G25" s="38">
        <v>799.84</v>
      </c>
      <c r="H25" s="38">
        <v>399.92</v>
      </c>
      <c r="I25" s="38">
        <v>20</v>
      </c>
      <c r="J25" s="38">
        <v>25</v>
      </c>
      <c r="K25" s="38">
        <v>25</v>
      </c>
      <c r="L25" s="36">
        <v>484.9</v>
      </c>
      <c r="M25" s="38">
        <v>99.98</v>
      </c>
      <c r="N25" s="38">
        <v>5</v>
      </c>
      <c r="O25" s="38">
        <v>25</v>
      </c>
      <c r="P25" s="36">
        <f t="shared" si="4"/>
        <v>1334.74</v>
      </c>
      <c r="Q25" s="36">
        <f t="shared" si="5"/>
        <v>549.9</v>
      </c>
      <c r="R25" s="36">
        <f t="shared" si="8"/>
        <v>1884.64</v>
      </c>
      <c r="S25" s="36">
        <v>104</v>
      </c>
      <c r="T25" s="36">
        <v>104</v>
      </c>
      <c r="U25" s="36">
        <f t="shared" si="3"/>
        <v>208</v>
      </c>
      <c r="V25" s="59" t="s">
        <v>140</v>
      </c>
    </row>
    <row r="26" s="2" customFormat="1" ht="32" customHeight="1" spans="1:22">
      <c r="A26" s="34">
        <v>22</v>
      </c>
      <c r="B26" s="35" t="s">
        <v>154</v>
      </c>
      <c r="C26" s="257" t="s">
        <v>155</v>
      </c>
      <c r="D26" s="37" t="s">
        <v>126</v>
      </c>
      <c r="E26" s="36" t="s">
        <v>79</v>
      </c>
      <c r="F26" s="36">
        <v>2070</v>
      </c>
      <c r="G26" s="38">
        <v>799.84</v>
      </c>
      <c r="H26" s="38">
        <v>399.92</v>
      </c>
      <c r="I26" s="38">
        <v>20</v>
      </c>
      <c r="J26" s="38">
        <v>25</v>
      </c>
      <c r="K26" s="38">
        <v>25</v>
      </c>
      <c r="L26" s="36">
        <v>484.9</v>
      </c>
      <c r="M26" s="38">
        <v>99.98</v>
      </c>
      <c r="N26" s="38">
        <v>5</v>
      </c>
      <c r="O26" s="38">
        <v>25</v>
      </c>
      <c r="P26" s="36">
        <f t="shared" si="4"/>
        <v>1334.74</v>
      </c>
      <c r="Q26" s="36">
        <f t="shared" si="5"/>
        <v>549.9</v>
      </c>
      <c r="R26" s="36">
        <f t="shared" si="8"/>
        <v>1884.64</v>
      </c>
      <c r="S26" s="36">
        <v>104</v>
      </c>
      <c r="T26" s="36">
        <v>104</v>
      </c>
      <c r="U26" s="36">
        <f t="shared" si="3"/>
        <v>208</v>
      </c>
      <c r="V26" s="59" t="s">
        <v>140</v>
      </c>
    </row>
    <row r="27" s="2" customFormat="1" ht="32" customHeight="1" spans="1:22">
      <c r="A27" s="34">
        <v>23</v>
      </c>
      <c r="B27" s="35" t="s">
        <v>156</v>
      </c>
      <c r="C27" s="257" t="s">
        <v>157</v>
      </c>
      <c r="D27" s="37" t="s">
        <v>158</v>
      </c>
      <c r="E27" s="36" t="s">
        <v>79</v>
      </c>
      <c r="F27" s="36">
        <v>2070</v>
      </c>
      <c r="G27" s="38">
        <v>799.84</v>
      </c>
      <c r="H27" s="38">
        <v>399.92</v>
      </c>
      <c r="I27" s="38">
        <v>20</v>
      </c>
      <c r="J27" s="38">
        <v>25</v>
      </c>
      <c r="K27" s="38">
        <v>25</v>
      </c>
      <c r="L27" s="36">
        <v>484.9</v>
      </c>
      <c r="M27" s="38">
        <v>99.98</v>
      </c>
      <c r="N27" s="38">
        <v>5</v>
      </c>
      <c r="O27" s="38">
        <v>25</v>
      </c>
      <c r="P27" s="36">
        <f t="shared" si="4"/>
        <v>1334.74</v>
      </c>
      <c r="Q27" s="36">
        <f t="shared" si="5"/>
        <v>549.9</v>
      </c>
      <c r="R27" s="36">
        <f t="shared" si="8"/>
        <v>1884.64</v>
      </c>
      <c r="S27" s="36">
        <v>104</v>
      </c>
      <c r="T27" s="36">
        <v>104</v>
      </c>
      <c r="U27" s="36">
        <f t="shared" si="3"/>
        <v>208</v>
      </c>
      <c r="V27" s="59" t="s">
        <v>140</v>
      </c>
    </row>
    <row r="28" s="3" customFormat="1" ht="32" customHeight="1" spans="1:22">
      <c r="A28" s="42">
        <v>24</v>
      </c>
      <c r="B28" s="43" t="s">
        <v>164</v>
      </c>
      <c r="C28" s="259" t="s">
        <v>165</v>
      </c>
      <c r="D28" s="45" t="s">
        <v>163</v>
      </c>
      <c r="E28" s="46" t="s">
        <v>79</v>
      </c>
      <c r="F28" s="46">
        <v>0</v>
      </c>
      <c r="G28" s="47">
        <v>799.84</v>
      </c>
      <c r="H28" s="47">
        <v>399.92</v>
      </c>
      <c r="I28" s="47">
        <v>20</v>
      </c>
      <c r="J28" s="47">
        <v>25</v>
      </c>
      <c r="K28" s="47">
        <v>25</v>
      </c>
      <c r="L28" s="46">
        <v>484.9</v>
      </c>
      <c r="M28" s="47">
        <v>99.98</v>
      </c>
      <c r="N28" s="47">
        <v>5</v>
      </c>
      <c r="O28" s="47">
        <v>25</v>
      </c>
      <c r="P28" s="46">
        <f t="shared" si="4"/>
        <v>1334.74</v>
      </c>
      <c r="Q28" s="46">
        <f t="shared" si="5"/>
        <v>549.9</v>
      </c>
      <c r="R28" s="46">
        <f t="shared" ref="R28:R46" si="9">P28+Q28</f>
        <v>1884.64</v>
      </c>
      <c r="S28" s="46">
        <f t="shared" si="6"/>
        <v>0</v>
      </c>
      <c r="T28" s="46">
        <f t="shared" si="7"/>
        <v>0</v>
      </c>
      <c r="U28" s="36">
        <f t="shared" si="3"/>
        <v>0</v>
      </c>
      <c r="V28" s="59" t="s">
        <v>143</v>
      </c>
    </row>
    <row r="29" s="2" customFormat="1" ht="32" customHeight="1" spans="1:22">
      <c r="A29" s="34">
        <v>25</v>
      </c>
      <c r="B29" s="35" t="s">
        <v>166</v>
      </c>
      <c r="C29" s="257" t="s">
        <v>167</v>
      </c>
      <c r="D29" s="37" t="s">
        <v>163</v>
      </c>
      <c r="E29" s="36" t="s">
        <v>79</v>
      </c>
      <c r="F29" s="36">
        <v>0</v>
      </c>
      <c r="G29" s="38">
        <v>799.84</v>
      </c>
      <c r="H29" s="38">
        <v>399.92</v>
      </c>
      <c r="I29" s="38">
        <v>20</v>
      </c>
      <c r="J29" s="38">
        <v>25</v>
      </c>
      <c r="K29" s="38">
        <v>25</v>
      </c>
      <c r="L29" s="36">
        <v>484.9</v>
      </c>
      <c r="M29" s="38">
        <v>99.98</v>
      </c>
      <c r="N29" s="38">
        <v>5</v>
      </c>
      <c r="O29" s="38">
        <v>25</v>
      </c>
      <c r="P29" s="36">
        <f t="shared" si="4"/>
        <v>1334.74</v>
      </c>
      <c r="Q29" s="36">
        <f t="shared" si="5"/>
        <v>549.9</v>
      </c>
      <c r="R29" s="36">
        <f t="shared" si="9"/>
        <v>1884.64</v>
      </c>
      <c r="S29" s="36">
        <f t="shared" si="6"/>
        <v>0</v>
      </c>
      <c r="T29" s="36">
        <f t="shared" si="7"/>
        <v>0</v>
      </c>
      <c r="U29" s="36">
        <f t="shared" si="3"/>
        <v>0</v>
      </c>
      <c r="V29" s="59" t="s">
        <v>144</v>
      </c>
    </row>
    <row r="30" s="2" customFormat="1" ht="32" customHeight="1" spans="1:22">
      <c r="A30" s="34">
        <v>26</v>
      </c>
      <c r="B30" s="35" t="s">
        <v>168</v>
      </c>
      <c r="C30" s="257" t="s">
        <v>169</v>
      </c>
      <c r="D30" s="37" t="s">
        <v>163</v>
      </c>
      <c r="E30" s="36" t="s">
        <v>79</v>
      </c>
      <c r="F30" s="36">
        <v>0</v>
      </c>
      <c r="G30" s="38">
        <v>799.84</v>
      </c>
      <c r="H30" s="38">
        <v>399.92</v>
      </c>
      <c r="I30" s="38">
        <v>20</v>
      </c>
      <c r="J30" s="38">
        <v>25</v>
      </c>
      <c r="K30" s="38">
        <v>25</v>
      </c>
      <c r="L30" s="36">
        <v>484.9</v>
      </c>
      <c r="M30" s="38">
        <v>99.98</v>
      </c>
      <c r="N30" s="38">
        <v>5</v>
      </c>
      <c r="O30" s="38">
        <v>25</v>
      </c>
      <c r="P30" s="36">
        <f t="shared" si="4"/>
        <v>1334.74</v>
      </c>
      <c r="Q30" s="36">
        <f t="shared" si="5"/>
        <v>549.9</v>
      </c>
      <c r="R30" s="36">
        <f t="shared" si="9"/>
        <v>1884.64</v>
      </c>
      <c r="S30" s="36">
        <f t="shared" si="6"/>
        <v>0</v>
      </c>
      <c r="T30" s="36">
        <f t="shared" si="7"/>
        <v>0</v>
      </c>
      <c r="U30" s="36">
        <f t="shared" si="3"/>
        <v>0</v>
      </c>
      <c r="V30" s="59" t="s">
        <v>144</v>
      </c>
    </row>
    <row r="31" s="2" customFormat="1" ht="32" customHeight="1" spans="1:22">
      <c r="A31" s="34">
        <v>27</v>
      </c>
      <c r="B31" s="35" t="s">
        <v>170</v>
      </c>
      <c r="C31" s="257" t="s">
        <v>171</v>
      </c>
      <c r="D31" s="37" t="s">
        <v>163</v>
      </c>
      <c r="E31" s="36" t="s">
        <v>79</v>
      </c>
      <c r="F31" s="36">
        <v>0</v>
      </c>
      <c r="G31" s="38">
        <v>799.84</v>
      </c>
      <c r="H31" s="38">
        <v>399.92</v>
      </c>
      <c r="I31" s="38">
        <v>20</v>
      </c>
      <c r="J31" s="38">
        <v>25</v>
      </c>
      <c r="K31" s="38">
        <v>25</v>
      </c>
      <c r="L31" s="36">
        <v>484.9</v>
      </c>
      <c r="M31" s="38">
        <v>99.98</v>
      </c>
      <c r="N31" s="38">
        <v>5</v>
      </c>
      <c r="O31" s="38">
        <v>25</v>
      </c>
      <c r="P31" s="36">
        <f t="shared" si="4"/>
        <v>1334.74</v>
      </c>
      <c r="Q31" s="36">
        <f t="shared" si="5"/>
        <v>549.9</v>
      </c>
      <c r="R31" s="36">
        <f t="shared" si="9"/>
        <v>1884.64</v>
      </c>
      <c r="S31" s="36">
        <f t="shared" si="6"/>
        <v>0</v>
      </c>
      <c r="T31" s="36">
        <f t="shared" si="7"/>
        <v>0</v>
      </c>
      <c r="U31" s="36">
        <f t="shared" si="3"/>
        <v>0</v>
      </c>
      <c r="V31" s="59" t="s">
        <v>143</v>
      </c>
    </row>
    <row r="32" s="2" customFormat="1" ht="32" customHeight="1" spans="1:22">
      <c r="A32" s="34">
        <v>28</v>
      </c>
      <c r="B32" s="35" t="s">
        <v>172</v>
      </c>
      <c r="C32" s="257" t="s">
        <v>173</v>
      </c>
      <c r="D32" s="37" t="s">
        <v>163</v>
      </c>
      <c r="E32" s="36" t="s">
        <v>79</v>
      </c>
      <c r="F32" s="36">
        <v>0</v>
      </c>
      <c r="G32" s="38">
        <v>799.84</v>
      </c>
      <c r="H32" s="38">
        <v>399.92</v>
      </c>
      <c r="I32" s="38">
        <v>20</v>
      </c>
      <c r="J32" s="38">
        <v>25</v>
      </c>
      <c r="K32" s="38">
        <v>25</v>
      </c>
      <c r="L32" s="36">
        <v>484.9</v>
      </c>
      <c r="M32" s="38">
        <v>99.98</v>
      </c>
      <c r="N32" s="38">
        <v>5</v>
      </c>
      <c r="O32" s="38">
        <v>25</v>
      </c>
      <c r="P32" s="36">
        <f t="shared" si="4"/>
        <v>1334.74</v>
      </c>
      <c r="Q32" s="36">
        <f t="shared" si="5"/>
        <v>549.9</v>
      </c>
      <c r="R32" s="36">
        <f t="shared" si="9"/>
        <v>1884.64</v>
      </c>
      <c r="S32" s="36">
        <f t="shared" si="6"/>
        <v>0</v>
      </c>
      <c r="T32" s="36">
        <f t="shared" si="7"/>
        <v>0</v>
      </c>
      <c r="U32" s="36">
        <f t="shared" si="3"/>
        <v>0</v>
      </c>
      <c r="V32" s="59" t="s">
        <v>143</v>
      </c>
    </row>
    <row r="33" s="2" customFormat="1" ht="32" customHeight="1" spans="1:22">
      <c r="A33" s="34">
        <v>29</v>
      </c>
      <c r="B33" s="35" t="s">
        <v>174</v>
      </c>
      <c r="C33" s="257" t="s">
        <v>175</v>
      </c>
      <c r="D33" s="37" t="s">
        <v>163</v>
      </c>
      <c r="E33" s="36" t="s">
        <v>79</v>
      </c>
      <c r="F33" s="36">
        <v>0</v>
      </c>
      <c r="G33" s="38">
        <v>799.84</v>
      </c>
      <c r="H33" s="38">
        <v>399.92</v>
      </c>
      <c r="I33" s="38">
        <v>20</v>
      </c>
      <c r="J33" s="38">
        <v>25</v>
      </c>
      <c r="K33" s="38">
        <v>25</v>
      </c>
      <c r="L33" s="36">
        <v>484.9</v>
      </c>
      <c r="M33" s="38">
        <v>99.98</v>
      </c>
      <c r="N33" s="38">
        <v>5</v>
      </c>
      <c r="O33" s="38">
        <v>25</v>
      </c>
      <c r="P33" s="36">
        <f t="shared" si="4"/>
        <v>1334.74</v>
      </c>
      <c r="Q33" s="36">
        <f t="shared" si="5"/>
        <v>549.9</v>
      </c>
      <c r="R33" s="36">
        <f t="shared" si="9"/>
        <v>1884.64</v>
      </c>
      <c r="S33" s="36">
        <f t="shared" si="6"/>
        <v>0</v>
      </c>
      <c r="T33" s="36">
        <f t="shared" si="7"/>
        <v>0</v>
      </c>
      <c r="U33" s="36">
        <f t="shared" si="3"/>
        <v>0</v>
      </c>
      <c r="V33" s="59" t="s">
        <v>143</v>
      </c>
    </row>
    <row r="34" s="2" customFormat="1" ht="32" customHeight="1" spans="1:22">
      <c r="A34" s="34">
        <v>30</v>
      </c>
      <c r="B34" s="35" t="s">
        <v>176</v>
      </c>
      <c r="C34" s="257" t="s">
        <v>177</v>
      </c>
      <c r="D34" s="37" t="s">
        <v>163</v>
      </c>
      <c r="E34" s="36" t="s">
        <v>79</v>
      </c>
      <c r="F34" s="36">
        <v>0</v>
      </c>
      <c r="G34" s="38">
        <v>799.84</v>
      </c>
      <c r="H34" s="38">
        <v>399.92</v>
      </c>
      <c r="I34" s="38">
        <v>20</v>
      </c>
      <c r="J34" s="38">
        <v>25</v>
      </c>
      <c r="K34" s="38">
        <v>25</v>
      </c>
      <c r="L34" s="36">
        <v>484.9</v>
      </c>
      <c r="M34" s="38">
        <v>99.98</v>
      </c>
      <c r="N34" s="38">
        <v>5</v>
      </c>
      <c r="O34" s="38">
        <v>25</v>
      </c>
      <c r="P34" s="36">
        <f t="shared" si="4"/>
        <v>1334.74</v>
      </c>
      <c r="Q34" s="36">
        <f t="shared" si="5"/>
        <v>549.9</v>
      </c>
      <c r="R34" s="36">
        <f t="shared" si="9"/>
        <v>1884.64</v>
      </c>
      <c r="S34" s="36">
        <f t="shared" si="6"/>
        <v>0</v>
      </c>
      <c r="T34" s="36">
        <f t="shared" si="7"/>
        <v>0</v>
      </c>
      <c r="U34" s="36">
        <f t="shared" si="3"/>
        <v>0</v>
      </c>
      <c r="V34" s="59" t="s">
        <v>143</v>
      </c>
    </row>
    <row r="35" s="2" customFormat="1" ht="32" customHeight="1" spans="1:22">
      <c r="A35" s="34">
        <v>31</v>
      </c>
      <c r="B35" s="35" t="s">
        <v>178</v>
      </c>
      <c r="C35" s="257" t="s">
        <v>179</v>
      </c>
      <c r="D35" s="37" t="s">
        <v>135</v>
      </c>
      <c r="E35" s="36" t="s">
        <v>79</v>
      </c>
      <c r="F35" s="36">
        <v>0</v>
      </c>
      <c r="G35" s="38">
        <v>799.84</v>
      </c>
      <c r="H35" s="38">
        <v>399.92</v>
      </c>
      <c r="I35" s="38">
        <v>20</v>
      </c>
      <c r="J35" s="38">
        <v>25</v>
      </c>
      <c r="K35" s="38">
        <v>25</v>
      </c>
      <c r="L35" s="36">
        <v>484.9</v>
      </c>
      <c r="M35" s="38">
        <v>99.98</v>
      </c>
      <c r="N35" s="38">
        <v>5</v>
      </c>
      <c r="O35" s="38">
        <v>25</v>
      </c>
      <c r="P35" s="36">
        <f t="shared" si="4"/>
        <v>1334.74</v>
      </c>
      <c r="Q35" s="36">
        <f t="shared" si="5"/>
        <v>549.9</v>
      </c>
      <c r="R35" s="36">
        <f t="shared" si="9"/>
        <v>1884.64</v>
      </c>
      <c r="S35" s="36">
        <f t="shared" si="6"/>
        <v>0</v>
      </c>
      <c r="T35" s="36">
        <f t="shared" si="7"/>
        <v>0</v>
      </c>
      <c r="U35" s="36">
        <f t="shared" si="3"/>
        <v>0</v>
      </c>
      <c r="V35" s="59" t="s">
        <v>143</v>
      </c>
    </row>
    <row r="36" s="2" customFormat="1" ht="32" customHeight="1" spans="1:22">
      <c r="A36" s="34">
        <v>32</v>
      </c>
      <c r="B36" s="35" t="s">
        <v>181</v>
      </c>
      <c r="C36" s="40" t="s">
        <v>182</v>
      </c>
      <c r="D36" s="37" t="s">
        <v>135</v>
      </c>
      <c r="E36" s="36" t="s">
        <v>79</v>
      </c>
      <c r="F36" s="36">
        <v>0</v>
      </c>
      <c r="G36" s="38">
        <v>799.84</v>
      </c>
      <c r="H36" s="38">
        <v>399.92</v>
      </c>
      <c r="I36" s="38">
        <v>20</v>
      </c>
      <c r="J36" s="38">
        <v>25</v>
      </c>
      <c r="K36" s="38">
        <v>25</v>
      </c>
      <c r="L36" s="36">
        <v>484.9</v>
      </c>
      <c r="M36" s="38">
        <v>99.98</v>
      </c>
      <c r="N36" s="38">
        <v>5</v>
      </c>
      <c r="O36" s="38">
        <v>25</v>
      </c>
      <c r="P36" s="36">
        <f t="shared" si="4"/>
        <v>1334.74</v>
      </c>
      <c r="Q36" s="36">
        <f t="shared" si="5"/>
        <v>549.9</v>
      </c>
      <c r="R36" s="36">
        <f t="shared" si="9"/>
        <v>1884.64</v>
      </c>
      <c r="S36" s="36">
        <f t="shared" si="6"/>
        <v>0</v>
      </c>
      <c r="T36" s="36">
        <f t="shared" si="7"/>
        <v>0</v>
      </c>
      <c r="U36" s="36">
        <f t="shared" si="3"/>
        <v>0</v>
      </c>
      <c r="V36" s="59" t="s">
        <v>144</v>
      </c>
    </row>
    <row r="37" s="2" customFormat="1" ht="32" customHeight="1" spans="1:22">
      <c r="A37" s="34">
        <v>33</v>
      </c>
      <c r="B37" s="35" t="s">
        <v>183</v>
      </c>
      <c r="C37" s="257" t="s">
        <v>184</v>
      </c>
      <c r="D37" s="37" t="s">
        <v>135</v>
      </c>
      <c r="E37" s="36" t="s">
        <v>79</v>
      </c>
      <c r="F37" s="36">
        <v>0</v>
      </c>
      <c r="G37" s="38">
        <v>799.84</v>
      </c>
      <c r="H37" s="38">
        <v>399.92</v>
      </c>
      <c r="I37" s="38">
        <v>20</v>
      </c>
      <c r="J37" s="38">
        <v>25</v>
      </c>
      <c r="K37" s="38">
        <v>25</v>
      </c>
      <c r="L37" s="36">
        <v>484.9</v>
      </c>
      <c r="M37" s="38">
        <v>99.98</v>
      </c>
      <c r="N37" s="38">
        <v>5</v>
      </c>
      <c r="O37" s="38">
        <v>25</v>
      </c>
      <c r="P37" s="36">
        <f t="shared" si="4"/>
        <v>1334.74</v>
      </c>
      <c r="Q37" s="36">
        <f t="shared" si="5"/>
        <v>549.9</v>
      </c>
      <c r="R37" s="36">
        <f t="shared" si="9"/>
        <v>1884.64</v>
      </c>
      <c r="S37" s="36">
        <f t="shared" si="6"/>
        <v>0</v>
      </c>
      <c r="T37" s="36">
        <f t="shared" si="7"/>
        <v>0</v>
      </c>
      <c r="U37" s="36">
        <f t="shared" si="3"/>
        <v>0</v>
      </c>
      <c r="V37" s="59" t="s">
        <v>144</v>
      </c>
    </row>
    <row r="38" s="2" customFormat="1" ht="32" customHeight="1" spans="1:22">
      <c r="A38" s="34">
        <v>34</v>
      </c>
      <c r="B38" s="35" t="s">
        <v>185</v>
      </c>
      <c r="C38" s="40" t="s">
        <v>186</v>
      </c>
      <c r="D38" s="37" t="s">
        <v>135</v>
      </c>
      <c r="E38" s="36" t="s">
        <v>79</v>
      </c>
      <c r="F38" s="36">
        <v>0</v>
      </c>
      <c r="G38" s="38">
        <v>799.84</v>
      </c>
      <c r="H38" s="38">
        <v>399.92</v>
      </c>
      <c r="I38" s="38">
        <v>20</v>
      </c>
      <c r="J38" s="38">
        <v>25</v>
      </c>
      <c r="K38" s="38">
        <v>25</v>
      </c>
      <c r="L38" s="36">
        <v>484.9</v>
      </c>
      <c r="M38" s="38">
        <v>99.98</v>
      </c>
      <c r="N38" s="38">
        <v>5</v>
      </c>
      <c r="O38" s="38">
        <v>25</v>
      </c>
      <c r="P38" s="36">
        <f t="shared" si="4"/>
        <v>1334.74</v>
      </c>
      <c r="Q38" s="36">
        <f t="shared" si="5"/>
        <v>549.9</v>
      </c>
      <c r="R38" s="36">
        <f t="shared" si="9"/>
        <v>1884.64</v>
      </c>
      <c r="S38" s="36">
        <f t="shared" si="6"/>
        <v>0</v>
      </c>
      <c r="T38" s="36">
        <f t="shared" si="7"/>
        <v>0</v>
      </c>
      <c r="U38" s="36">
        <f t="shared" ref="U38:U82" si="10">S38+T38</f>
        <v>0</v>
      </c>
      <c r="V38" s="59" t="s">
        <v>144</v>
      </c>
    </row>
    <row r="39" s="2" customFormat="1" ht="32" customHeight="1" spans="1:22">
      <c r="A39" s="34">
        <v>35</v>
      </c>
      <c r="B39" s="35" t="s">
        <v>187</v>
      </c>
      <c r="C39" s="257" t="s">
        <v>188</v>
      </c>
      <c r="D39" s="37" t="s">
        <v>135</v>
      </c>
      <c r="E39" s="36" t="s">
        <v>79</v>
      </c>
      <c r="F39" s="36">
        <v>0</v>
      </c>
      <c r="G39" s="38">
        <v>799.84</v>
      </c>
      <c r="H39" s="38">
        <v>399.92</v>
      </c>
      <c r="I39" s="38">
        <v>20</v>
      </c>
      <c r="J39" s="38">
        <v>25</v>
      </c>
      <c r="K39" s="38">
        <v>25</v>
      </c>
      <c r="L39" s="36">
        <v>484.9</v>
      </c>
      <c r="M39" s="38">
        <v>99.98</v>
      </c>
      <c r="N39" s="38">
        <v>5</v>
      </c>
      <c r="O39" s="38">
        <v>25</v>
      </c>
      <c r="P39" s="36">
        <f t="shared" si="4"/>
        <v>1334.74</v>
      </c>
      <c r="Q39" s="36">
        <f t="shared" si="5"/>
        <v>549.9</v>
      </c>
      <c r="R39" s="36">
        <f t="shared" si="9"/>
        <v>1884.64</v>
      </c>
      <c r="S39" s="36">
        <f t="shared" si="6"/>
        <v>0</v>
      </c>
      <c r="T39" s="36">
        <f t="shared" si="7"/>
        <v>0</v>
      </c>
      <c r="U39" s="36">
        <f t="shared" si="10"/>
        <v>0</v>
      </c>
      <c r="V39" s="59" t="s">
        <v>144</v>
      </c>
    </row>
    <row r="40" s="2" customFormat="1" ht="32" customHeight="1" spans="1:22">
      <c r="A40" s="34">
        <v>36</v>
      </c>
      <c r="B40" s="35" t="s">
        <v>189</v>
      </c>
      <c r="C40" s="40" t="s">
        <v>190</v>
      </c>
      <c r="D40" s="37" t="s">
        <v>135</v>
      </c>
      <c r="E40" s="36" t="s">
        <v>79</v>
      </c>
      <c r="F40" s="36">
        <v>0</v>
      </c>
      <c r="G40" s="38">
        <v>799.84</v>
      </c>
      <c r="H40" s="38">
        <v>399.92</v>
      </c>
      <c r="I40" s="38">
        <v>20</v>
      </c>
      <c r="J40" s="38">
        <v>25</v>
      </c>
      <c r="K40" s="38">
        <v>25</v>
      </c>
      <c r="L40" s="36">
        <v>484.9</v>
      </c>
      <c r="M40" s="38">
        <v>99.98</v>
      </c>
      <c r="N40" s="38">
        <v>5</v>
      </c>
      <c r="O40" s="38">
        <v>25</v>
      </c>
      <c r="P40" s="36">
        <f t="shared" si="4"/>
        <v>1334.74</v>
      </c>
      <c r="Q40" s="36">
        <f t="shared" si="5"/>
        <v>549.9</v>
      </c>
      <c r="R40" s="36">
        <f t="shared" si="9"/>
        <v>1884.64</v>
      </c>
      <c r="S40" s="36">
        <f t="shared" si="6"/>
        <v>0</v>
      </c>
      <c r="T40" s="36">
        <f t="shared" si="7"/>
        <v>0</v>
      </c>
      <c r="U40" s="36">
        <f t="shared" si="10"/>
        <v>0</v>
      </c>
      <c r="V40" s="59" t="s">
        <v>144</v>
      </c>
    </row>
    <row r="41" s="2" customFormat="1" ht="32" customHeight="1" spans="1:22">
      <c r="A41" s="34">
        <v>37</v>
      </c>
      <c r="B41" s="35" t="s">
        <v>192</v>
      </c>
      <c r="C41" s="257" t="s">
        <v>193</v>
      </c>
      <c r="D41" s="37" t="s">
        <v>194</v>
      </c>
      <c r="E41" s="36" t="s">
        <v>79</v>
      </c>
      <c r="F41" s="36">
        <v>2070</v>
      </c>
      <c r="G41" s="38">
        <v>799.84</v>
      </c>
      <c r="H41" s="38">
        <v>399.92</v>
      </c>
      <c r="I41" s="38">
        <v>20</v>
      </c>
      <c r="J41" s="38">
        <v>25</v>
      </c>
      <c r="K41" s="38">
        <v>25</v>
      </c>
      <c r="L41" s="36">
        <v>484.9</v>
      </c>
      <c r="M41" s="38">
        <v>99.98</v>
      </c>
      <c r="N41" s="38">
        <v>5</v>
      </c>
      <c r="O41" s="38">
        <v>25</v>
      </c>
      <c r="P41" s="36">
        <f t="shared" si="4"/>
        <v>1334.74</v>
      </c>
      <c r="Q41" s="36">
        <f t="shared" si="5"/>
        <v>549.9</v>
      </c>
      <c r="R41" s="36">
        <f t="shared" si="9"/>
        <v>1884.64</v>
      </c>
      <c r="S41" s="36">
        <v>104</v>
      </c>
      <c r="T41" s="36">
        <v>104</v>
      </c>
      <c r="U41" s="36">
        <f t="shared" si="10"/>
        <v>208</v>
      </c>
      <c r="V41" s="59" t="s">
        <v>140</v>
      </c>
    </row>
    <row r="42" s="2" customFormat="1" ht="32" customHeight="1" spans="1:22">
      <c r="A42" s="34">
        <v>38</v>
      </c>
      <c r="B42" s="35" t="s">
        <v>195</v>
      </c>
      <c r="C42" s="257" t="s">
        <v>196</v>
      </c>
      <c r="D42" s="37" t="s">
        <v>197</v>
      </c>
      <c r="E42" s="36" t="s">
        <v>79</v>
      </c>
      <c r="F42" s="36">
        <v>0</v>
      </c>
      <c r="G42" s="38">
        <v>799.84</v>
      </c>
      <c r="H42" s="38">
        <v>399.92</v>
      </c>
      <c r="I42" s="38">
        <v>20</v>
      </c>
      <c r="J42" s="38">
        <v>25</v>
      </c>
      <c r="K42" s="38">
        <v>25</v>
      </c>
      <c r="L42" s="36">
        <v>484.9</v>
      </c>
      <c r="M42" s="38">
        <v>99.98</v>
      </c>
      <c r="N42" s="38">
        <v>5</v>
      </c>
      <c r="O42" s="38">
        <v>25</v>
      </c>
      <c r="P42" s="36">
        <f t="shared" si="4"/>
        <v>1334.74</v>
      </c>
      <c r="Q42" s="36">
        <f t="shared" si="5"/>
        <v>549.9</v>
      </c>
      <c r="R42" s="36">
        <f t="shared" si="9"/>
        <v>1884.64</v>
      </c>
      <c r="S42" s="36">
        <v>0</v>
      </c>
      <c r="T42" s="36">
        <v>0</v>
      </c>
      <c r="U42" s="36">
        <f t="shared" si="10"/>
        <v>0</v>
      </c>
      <c r="V42" s="59" t="s">
        <v>140</v>
      </c>
    </row>
    <row r="43" s="2" customFormat="1" ht="32" customHeight="1" spans="1:22">
      <c r="A43" s="34">
        <v>39</v>
      </c>
      <c r="B43" s="35" t="s">
        <v>198</v>
      </c>
      <c r="C43" s="257" t="s">
        <v>199</v>
      </c>
      <c r="D43" s="37" t="s">
        <v>200</v>
      </c>
      <c r="E43" s="36" t="s">
        <v>79</v>
      </c>
      <c r="F43" s="36">
        <v>2070</v>
      </c>
      <c r="G43" s="38">
        <v>799.84</v>
      </c>
      <c r="H43" s="38">
        <v>399.92</v>
      </c>
      <c r="I43" s="38">
        <v>20</v>
      </c>
      <c r="J43" s="38">
        <v>25</v>
      </c>
      <c r="K43" s="38">
        <v>25</v>
      </c>
      <c r="L43" s="36">
        <v>484.9</v>
      </c>
      <c r="M43" s="38">
        <v>99.98</v>
      </c>
      <c r="N43" s="38">
        <v>5</v>
      </c>
      <c r="O43" s="38">
        <v>25</v>
      </c>
      <c r="P43" s="36">
        <f t="shared" si="4"/>
        <v>1334.74</v>
      </c>
      <c r="Q43" s="36">
        <f t="shared" si="5"/>
        <v>549.9</v>
      </c>
      <c r="R43" s="36">
        <f t="shared" si="9"/>
        <v>1884.64</v>
      </c>
      <c r="S43" s="36">
        <v>104</v>
      </c>
      <c r="T43" s="36">
        <v>104</v>
      </c>
      <c r="U43" s="36">
        <f t="shared" si="10"/>
        <v>208</v>
      </c>
      <c r="V43" s="59" t="s">
        <v>140</v>
      </c>
    </row>
    <row r="44" s="2" customFormat="1" ht="32" customHeight="1" spans="1:22">
      <c r="A44" s="34">
        <v>40</v>
      </c>
      <c r="B44" s="35" t="s">
        <v>201</v>
      </c>
      <c r="C44" s="257" t="s">
        <v>202</v>
      </c>
      <c r="D44" s="37" t="s">
        <v>203</v>
      </c>
      <c r="E44" s="36" t="s">
        <v>79</v>
      </c>
      <c r="F44" s="36">
        <v>2070</v>
      </c>
      <c r="G44" s="38">
        <v>799.84</v>
      </c>
      <c r="H44" s="38">
        <v>399.92</v>
      </c>
      <c r="I44" s="38">
        <v>20</v>
      </c>
      <c r="J44" s="38">
        <v>25</v>
      </c>
      <c r="K44" s="38">
        <v>25</v>
      </c>
      <c r="L44" s="36">
        <v>484.9</v>
      </c>
      <c r="M44" s="38">
        <v>99.98</v>
      </c>
      <c r="N44" s="38">
        <v>5</v>
      </c>
      <c r="O44" s="38">
        <v>25</v>
      </c>
      <c r="P44" s="36">
        <f t="shared" si="4"/>
        <v>1334.74</v>
      </c>
      <c r="Q44" s="36">
        <f t="shared" si="5"/>
        <v>549.9</v>
      </c>
      <c r="R44" s="36">
        <f t="shared" si="9"/>
        <v>1884.64</v>
      </c>
      <c r="S44" s="36">
        <v>104</v>
      </c>
      <c r="T44" s="36">
        <v>104</v>
      </c>
      <c r="U44" s="36">
        <f t="shared" si="10"/>
        <v>208</v>
      </c>
      <c r="V44" s="59" t="s">
        <v>140</v>
      </c>
    </row>
    <row r="45" s="2" customFormat="1" ht="32" customHeight="1" spans="1:22">
      <c r="A45" s="34">
        <v>41</v>
      </c>
      <c r="B45" s="35" t="s">
        <v>204</v>
      </c>
      <c r="C45" s="257" t="s">
        <v>205</v>
      </c>
      <c r="D45" s="37" t="s">
        <v>203</v>
      </c>
      <c r="E45" s="36" t="s">
        <v>79</v>
      </c>
      <c r="F45" s="36">
        <v>0</v>
      </c>
      <c r="G45" s="38">
        <v>799.84</v>
      </c>
      <c r="H45" s="38">
        <v>399.92</v>
      </c>
      <c r="I45" s="38">
        <v>20</v>
      </c>
      <c r="J45" s="38">
        <v>25</v>
      </c>
      <c r="K45" s="38">
        <v>25</v>
      </c>
      <c r="L45" s="36">
        <v>484.9</v>
      </c>
      <c r="M45" s="38">
        <v>99.98</v>
      </c>
      <c r="N45" s="38">
        <v>5</v>
      </c>
      <c r="O45" s="38">
        <v>25</v>
      </c>
      <c r="P45" s="36">
        <f t="shared" si="4"/>
        <v>1334.74</v>
      </c>
      <c r="Q45" s="36">
        <f t="shared" si="5"/>
        <v>549.9</v>
      </c>
      <c r="R45" s="36">
        <f t="shared" si="9"/>
        <v>1884.64</v>
      </c>
      <c r="S45" s="36">
        <v>0</v>
      </c>
      <c r="T45" s="36">
        <v>0</v>
      </c>
      <c r="U45" s="36">
        <f t="shared" si="10"/>
        <v>0</v>
      </c>
      <c r="V45" s="59" t="s">
        <v>140</v>
      </c>
    </row>
    <row r="46" s="2" customFormat="1" ht="32" customHeight="1" spans="1:22">
      <c r="A46" s="34">
        <v>42</v>
      </c>
      <c r="B46" s="48" t="s">
        <v>206</v>
      </c>
      <c r="C46" s="260" t="s">
        <v>207</v>
      </c>
      <c r="D46" s="37" t="s">
        <v>208</v>
      </c>
      <c r="E46" s="36">
        <v>0</v>
      </c>
      <c r="F46" s="36">
        <v>2070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f t="shared" si="4"/>
        <v>0</v>
      </c>
      <c r="Q46" s="36">
        <f t="shared" si="5"/>
        <v>0</v>
      </c>
      <c r="R46" s="36">
        <f t="shared" si="9"/>
        <v>0</v>
      </c>
      <c r="S46" s="36">
        <v>104</v>
      </c>
      <c r="T46" s="36">
        <v>104</v>
      </c>
      <c r="U46" s="36">
        <f t="shared" si="10"/>
        <v>208</v>
      </c>
      <c r="V46" s="59" t="s">
        <v>140</v>
      </c>
    </row>
    <row r="47" s="2" customFormat="1" ht="32" customHeight="1" spans="1:22">
      <c r="A47" s="34">
        <v>43</v>
      </c>
      <c r="B47" s="35" t="s">
        <v>209</v>
      </c>
      <c r="C47" s="257" t="s">
        <v>210</v>
      </c>
      <c r="D47" s="45" t="s">
        <v>208</v>
      </c>
      <c r="E47" s="36" t="s">
        <v>79</v>
      </c>
      <c r="F47" s="36">
        <v>0</v>
      </c>
      <c r="G47" s="38">
        <v>799.84</v>
      </c>
      <c r="H47" s="38">
        <v>399.92</v>
      </c>
      <c r="I47" s="38">
        <v>20</v>
      </c>
      <c r="J47" s="38">
        <v>25</v>
      </c>
      <c r="K47" s="38">
        <v>25</v>
      </c>
      <c r="L47" s="36">
        <v>484.9</v>
      </c>
      <c r="M47" s="38">
        <v>99.98</v>
      </c>
      <c r="N47" s="38">
        <v>5</v>
      </c>
      <c r="O47" s="38">
        <v>25</v>
      </c>
      <c r="P47" s="36">
        <f t="shared" ref="P47:P82" si="11">G47+I47+J47+L47+N47</f>
        <v>1334.74</v>
      </c>
      <c r="Q47" s="36">
        <f t="shared" ref="Q47:Q82" si="12">H47+K47+M47+O47</f>
        <v>549.9</v>
      </c>
      <c r="R47" s="36">
        <f t="shared" ref="R47:R82" si="13">P47+Q47</f>
        <v>1884.64</v>
      </c>
      <c r="S47" s="36">
        <v>0</v>
      </c>
      <c r="T47" s="36">
        <v>0</v>
      </c>
      <c r="U47" s="36">
        <f t="shared" si="10"/>
        <v>0</v>
      </c>
      <c r="V47" s="59" t="s">
        <v>143</v>
      </c>
    </row>
    <row r="48" s="2" customFormat="1" ht="32" customHeight="1" spans="1:22">
      <c r="A48" s="34">
        <v>44</v>
      </c>
      <c r="B48" s="35" t="s">
        <v>211</v>
      </c>
      <c r="C48" s="257" t="s">
        <v>212</v>
      </c>
      <c r="D48" s="45" t="s">
        <v>208</v>
      </c>
      <c r="E48" s="36" t="s">
        <v>79</v>
      </c>
      <c r="F48" s="36">
        <v>0</v>
      </c>
      <c r="G48" s="38">
        <v>799.84</v>
      </c>
      <c r="H48" s="38">
        <v>399.92</v>
      </c>
      <c r="I48" s="38">
        <v>20</v>
      </c>
      <c r="J48" s="38">
        <v>25</v>
      </c>
      <c r="K48" s="38">
        <v>25</v>
      </c>
      <c r="L48" s="36">
        <v>484.9</v>
      </c>
      <c r="M48" s="38">
        <v>99.98</v>
      </c>
      <c r="N48" s="38">
        <v>5</v>
      </c>
      <c r="O48" s="38">
        <v>25</v>
      </c>
      <c r="P48" s="36">
        <f t="shared" si="11"/>
        <v>1334.74</v>
      </c>
      <c r="Q48" s="36">
        <f t="shared" si="12"/>
        <v>549.9</v>
      </c>
      <c r="R48" s="36">
        <f t="shared" si="13"/>
        <v>1884.64</v>
      </c>
      <c r="S48" s="36">
        <v>0</v>
      </c>
      <c r="T48" s="36">
        <v>0</v>
      </c>
      <c r="U48" s="36">
        <f t="shared" si="10"/>
        <v>0</v>
      </c>
      <c r="V48" s="59" t="s">
        <v>143</v>
      </c>
    </row>
    <row r="49" s="2" customFormat="1" ht="32" customHeight="1" spans="1:22">
      <c r="A49" s="34">
        <v>45</v>
      </c>
      <c r="B49" s="35" t="s">
        <v>213</v>
      </c>
      <c r="C49" s="257" t="s">
        <v>214</v>
      </c>
      <c r="D49" s="45" t="s">
        <v>208</v>
      </c>
      <c r="E49" s="36" t="s">
        <v>79</v>
      </c>
      <c r="F49" s="36">
        <v>0</v>
      </c>
      <c r="G49" s="38">
        <v>799.84</v>
      </c>
      <c r="H49" s="38">
        <v>399.92</v>
      </c>
      <c r="I49" s="38">
        <v>20</v>
      </c>
      <c r="J49" s="38">
        <v>25</v>
      </c>
      <c r="K49" s="38">
        <v>25</v>
      </c>
      <c r="L49" s="36">
        <v>484.9</v>
      </c>
      <c r="M49" s="38">
        <v>99.98</v>
      </c>
      <c r="N49" s="38">
        <v>5</v>
      </c>
      <c r="O49" s="38">
        <v>25</v>
      </c>
      <c r="P49" s="36">
        <f t="shared" si="11"/>
        <v>1334.74</v>
      </c>
      <c r="Q49" s="36">
        <f t="shared" si="12"/>
        <v>549.9</v>
      </c>
      <c r="R49" s="36">
        <f t="shared" si="13"/>
        <v>1884.64</v>
      </c>
      <c r="S49" s="36">
        <v>0</v>
      </c>
      <c r="T49" s="36">
        <v>0</v>
      </c>
      <c r="U49" s="36">
        <f t="shared" si="10"/>
        <v>0</v>
      </c>
      <c r="V49" s="59" t="s">
        <v>143</v>
      </c>
    </row>
    <row r="50" s="2" customFormat="1" ht="32" customHeight="1" spans="1:22">
      <c r="A50" s="34">
        <v>46</v>
      </c>
      <c r="B50" s="35" t="s">
        <v>215</v>
      </c>
      <c r="C50" s="257" t="s">
        <v>216</v>
      </c>
      <c r="D50" s="45" t="s">
        <v>208</v>
      </c>
      <c r="E50" s="36" t="s">
        <v>79</v>
      </c>
      <c r="F50" s="36">
        <v>0</v>
      </c>
      <c r="G50" s="38">
        <v>799.84</v>
      </c>
      <c r="H50" s="38">
        <v>399.92</v>
      </c>
      <c r="I50" s="38">
        <v>20</v>
      </c>
      <c r="J50" s="38">
        <v>25</v>
      </c>
      <c r="K50" s="38">
        <v>25</v>
      </c>
      <c r="L50" s="36">
        <v>484.9</v>
      </c>
      <c r="M50" s="38">
        <v>99.98</v>
      </c>
      <c r="N50" s="38">
        <v>5</v>
      </c>
      <c r="O50" s="38">
        <v>25</v>
      </c>
      <c r="P50" s="36">
        <f t="shared" si="11"/>
        <v>1334.74</v>
      </c>
      <c r="Q50" s="36">
        <f t="shared" si="12"/>
        <v>549.9</v>
      </c>
      <c r="R50" s="36">
        <f t="shared" si="13"/>
        <v>1884.64</v>
      </c>
      <c r="S50" s="36">
        <v>0</v>
      </c>
      <c r="T50" s="36">
        <v>0</v>
      </c>
      <c r="U50" s="36">
        <f t="shared" si="10"/>
        <v>0</v>
      </c>
      <c r="V50" s="59" t="s">
        <v>143</v>
      </c>
    </row>
    <row r="51" s="2" customFormat="1" ht="32" customHeight="1" spans="1:22">
      <c r="A51" s="34">
        <v>47</v>
      </c>
      <c r="B51" s="35" t="s">
        <v>217</v>
      </c>
      <c r="C51" s="257" t="s">
        <v>218</v>
      </c>
      <c r="D51" s="45" t="s">
        <v>208</v>
      </c>
      <c r="E51" s="36" t="s">
        <v>79</v>
      </c>
      <c r="F51" s="36">
        <v>0</v>
      </c>
      <c r="G51" s="38">
        <v>799.84</v>
      </c>
      <c r="H51" s="38">
        <v>399.92</v>
      </c>
      <c r="I51" s="38">
        <v>20</v>
      </c>
      <c r="J51" s="38">
        <v>25</v>
      </c>
      <c r="K51" s="38">
        <v>25</v>
      </c>
      <c r="L51" s="36">
        <v>484.9</v>
      </c>
      <c r="M51" s="38">
        <v>99.98</v>
      </c>
      <c r="N51" s="38">
        <v>5</v>
      </c>
      <c r="O51" s="38">
        <v>25</v>
      </c>
      <c r="P51" s="36">
        <f t="shared" si="11"/>
        <v>1334.74</v>
      </c>
      <c r="Q51" s="36">
        <f t="shared" si="12"/>
        <v>549.9</v>
      </c>
      <c r="R51" s="36">
        <f t="shared" si="13"/>
        <v>1884.64</v>
      </c>
      <c r="S51" s="36">
        <v>0</v>
      </c>
      <c r="T51" s="36">
        <v>0</v>
      </c>
      <c r="U51" s="36">
        <f t="shared" si="10"/>
        <v>0</v>
      </c>
      <c r="V51" s="59" t="s">
        <v>143</v>
      </c>
    </row>
    <row r="52" s="2" customFormat="1" ht="32" customHeight="1" spans="1:22">
      <c r="A52" s="34">
        <v>48</v>
      </c>
      <c r="B52" s="35" t="s">
        <v>219</v>
      </c>
      <c r="C52" s="257" t="s">
        <v>220</v>
      </c>
      <c r="D52" s="45" t="s">
        <v>208</v>
      </c>
      <c r="E52" s="36" t="s">
        <v>79</v>
      </c>
      <c r="F52" s="36">
        <v>0</v>
      </c>
      <c r="G52" s="38">
        <v>799.84</v>
      </c>
      <c r="H52" s="38">
        <v>399.92</v>
      </c>
      <c r="I52" s="38">
        <v>20</v>
      </c>
      <c r="J52" s="38">
        <v>25</v>
      </c>
      <c r="K52" s="38">
        <v>25</v>
      </c>
      <c r="L52" s="36">
        <v>484.9</v>
      </c>
      <c r="M52" s="38">
        <v>99.98</v>
      </c>
      <c r="N52" s="38">
        <v>5</v>
      </c>
      <c r="O52" s="38">
        <v>25</v>
      </c>
      <c r="P52" s="36">
        <f t="shared" si="11"/>
        <v>1334.74</v>
      </c>
      <c r="Q52" s="36">
        <f t="shared" si="12"/>
        <v>549.9</v>
      </c>
      <c r="R52" s="36">
        <f t="shared" si="13"/>
        <v>1884.64</v>
      </c>
      <c r="S52" s="36">
        <v>0</v>
      </c>
      <c r="T52" s="36">
        <v>0</v>
      </c>
      <c r="U52" s="36">
        <f t="shared" si="10"/>
        <v>0</v>
      </c>
      <c r="V52" s="59" t="s">
        <v>143</v>
      </c>
    </row>
    <row r="53" s="2" customFormat="1" ht="32" customHeight="1" spans="1:22">
      <c r="A53" s="34">
        <v>49</v>
      </c>
      <c r="B53" s="35" t="s">
        <v>221</v>
      </c>
      <c r="C53" s="257" t="s">
        <v>222</v>
      </c>
      <c r="D53" s="45" t="s">
        <v>208</v>
      </c>
      <c r="E53" s="36" t="s">
        <v>79</v>
      </c>
      <c r="F53" s="36">
        <v>0</v>
      </c>
      <c r="G53" s="38">
        <v>799.84</v>
      </c>
      <c r="H53" s="38">
        <v>399.92</v>
      </c>
      <c r="I53" s="38">
        <v>20</v>
      </c>
      <c r="J53" s="38">
        <v>25</v>
      </c>
      <c r="K53" s="38">
        <v>25</v>
      </c>
      <c r="L53" s="36">
        <v>484.9</v>
      </c>
      <c r="M53" s="38">
        <v>99.98</v>
      </c>
      <c r="N53" s="38">
        <v>5</v>
      </c>
      <c r="O53" s="38">
        <v>25</v>
      </c>
      <c r="P53" s="36">
        <f t="shared" si="11"/>
        <v>1334.74</v>
      </c>
      <c r="Q53" s="36">
        <f t="shared" si="12"/>
        <v>549.9</v>
      </c>
      <c r="R53" s="36">
        <f t="shared" si="13"/>
        <v>1884.64</v>
      </c>
      <c r="S53" s="36">
        <v>0</v>
      </c>
      <c r="T53" s="36">
        <v>0</v>
      </c>
      <c r="U53" s="36">
        <f t="shared" si="10"/>
        <v>0</v>
      </c>
      <c r="V53" s="59" t="s">
        <v>143</v>
      </c>
    </row>
    <row r="54" s="2" customFormat="1" ht="32" customHeight="1" spans="1:22">
      <c r="A54" s="34">
        <v>50</v>
      </c>
      <c r="B54" s="35" t="s">
        <v>223</v>
      </c>
      <c r="C54" s="257" t="s">
        <v>224</v>
      </c>
      <c r="D54" s="45" t="s">
        <v>208</v>
      </c>
      <c r="E54" s="36" t="s">
        <v>79</v>
      </c>
      <c r="F54" s="36">
        <v>0</v>
      </c>
      <c r="G54" s="38">
        <v>799.84</v>
      </c>
      <c r="H54" s="38">
        <v>399.92</v>
      </c>
      <c r="I54" s="38">
        <v>20</v>
      </c>
      <c r="J54" s="38">
        <v>25</v>
      </c>
      <c r="K54" s="38">
        <v>25</v>
      </c>
      <c r="L54" s="36">
        <v>484.9</v>
      </c>
      <c r="M54" s="38">
        <v>99.98</v>
      </c>
      <c r="N54" s="38">
        <v>5</v>
      </c>
      <c r="O54" s="38">
        <v>25</v>
      </c>
      <c r="P54" s="36">
        <f t="shared" si="11"/>
        <v>1334.74</v>
      </c>
      <c r="Q54" s="36">
        <f t="shared" si="12"/>
        <v>549.9</v>
      </c>
      <c r="R54" s="36">
        <f t="shared" si="13"/>
        <v>1884.64</v>
      </c>
      <c r="S54" s="36">
        <v>0</v>
      </c>
      <c r="T54" s="36">
        <v>0</v>
      </c>
      <c r="U54" s="36">
        <f t="shared" si="10"/>
        <v>0</v>
      </c>
      <c r="V54" s="59" t="s">
        <v>143</v>
      </c>
    </row>
    <row r="55" s="2" customFormat="1" ht="32" customHeight="1" spans="1:22">
      <c r="A55" s="34">
        <v>51</v>
      </c>
      <c r="B55" s="35" t="s">
        <v>225</v>
      </c>
      <c r="C55" s="40" t="s">
        <v>226</v>
      </c>
      <c r="D55" s="45" t="s">
        <v>208</v>
      </c>
      <c r="E55" s="36" t="s">
        <v>79</v>
      </c>
      <c r="F55" s="36">
        <v>0</v>
      </c>
      <c r="G55" s="38">
        <v>799.84</v>
      </c>
      <c r="H55" s="38">
        <v>399.92</v>
      </c>
      <c r="I55" s="38">
        <v>20</v>
      </c>
      <c r="J55" s="38">
        <v>25</v>
      </c>
      <c r="K55" s="38">
        <v>25</v>
      </c>
      <c r="L55" s="36">
        <v>484.9</v>
      </c>
      <c r="M55" s="38">
        <v>99.98</v>
      </c>
      <c r="N55" s="38">
        <v>5</v>
      </c>
      <c r="O55" s="38">
        <v>25</v>
      </c>
      <c r="P55" s="36">
        <f t="shared" si="11"/>
        <v>1334.74</v>
      </c>
      <c r="Q55" s="36">
        <f t="shared" si="12"/>
        <v>549.9</v>
      </c>
      <c r="R55" s="36">
        <f t="shared" si="13"/>
        <v>1884.64</v>
      </c>
      <c r="S55" s="36">
        <v>0</v>
      </c>
      <c r="T55" s="36">
        <v>0</v>
      </c>
      <c r="U55" s="36">
        <f t="shared" si="10"/>
        <v>0</v>
      </c>
      <c r="V55" s="59" t="s">
        <v>143</v>
      </c>
    </row>
    <row r="56" s="2" customFormat="1" ht="32" customHeight="1" spans="1:22">
      <c r="A56" s="34">
        <v>52</v>
      </c>
      <c r="B56" s="35" t="s">
        <v>227</v>
      </c>
      <c r="C56" s="257" t="s">
        <v>228</v>
      </c>
      <c r="D56" s="45" t="s">
        <v>208</v>
      </c>
      <c r="E56" s="36" t="s">
        <v>79</v>
      </c>
      <c r="F56" s="36">
        <v>0</v>
      </c>
      <c r="G56" s="38">
        <v>799.84</v>
      </c>
      <c r="H56" s="38">
        <v>399.92</v>
      </c>
      <c r="I56" s="38">
        <v>20</v>
      </c>
      <c r="J56" s="38">
        <v>25</v>
      </c>
      <c r="K56" s="38">
        <v>25</v>
      </c>
      <c r="L56" s="36">
        <v>484.9</v>
      </c>
      <c r="M56" s="38">
        <v>99.98</v>
      </c>
      <c r="N56" s="38">
        <v>5</v>
      </c>
      <c r="O56" s="38">
        <v>25</v>
      </c>
      <c r="P56" s="36">
        <f t="shared" si="11"/>
        <v>1334.74</v>
      </c>
      <c r="Q56" s="36">
        <f t="shared" si="12"/>
        <v>549.9</v>
      </c>
      <c r="R56" s="36">
        <f t="shared" si="13"/>
        <v>1884.64</v>
      </c>
      <c r="S56" s="36">
        <v>0</v>
      </c>
      <c r="T56" s="36">
        <v>0</v>
      </c>
      <c r="U56" s="36">
        <f t="shared" si="10"/>
        <v>0</v>
      </c>
      <c r="V56" s="59" t="s">
        <v>143</v>
      </c>
    </row>
    <row r="57" s="2" customFormat="1" ht="32" customHeight="1" spans="1:22">
      <c r="A57" s="34">
        <v>53</v>
      </c>
      <c r="B57" s="35" t="s">
        <v>229</v>
      </c>
      <c r="C57" s="257" t="s">
        <v>230</v>
      </c>
      <c r="D57" s="45" t="s">
        <v>208</v>
      </c>
      <c r="E57" s="36" t="s">
        <v>79</v>
      </c>
      <c r="F57" s="36">
        <v>0</v>
      </c>
      <c r="G57" s="38">
        <v>799.84</v>
      </c>
      <c r="H57" s="38">
        <v>399.92</v>
      </c>
      <c r="I57" s="38">
        <v>20</v>
      </c>
      <c r="J57" s="38">
        <v>25</v>
      </c>
      <c r="K57" s="38">
        <v>25</v>
      </c>
      <c r="L57" s="36">
        <v>484.9</v>
      </c>
      <c r="M57" s="38">
        <v>99.98</v>
      </c>
      <c r="N57" s="38">
        <v>5</v>
      </c>
      <c r="O57" s="38">
        <v>25</v>
      </c>
      <c r="P57" s="36">
        <f t="shared" si="11"/>
        <v>1334.74</v>
      </c>
      <c r="Q57" s="36">
        <f t="shared" si="12"/>
        <v>549.9</v>
      </c>
      <c r="R57" s="36">
        <f t="shared" si="13"/>
        <v>1884.64</v>
      </c>
      <c r="S57" s="36">
        <v>0</v>
      </c>
      <c r="T57" s="36">
        <v>0</v>
      </c>
      <c r="U57" s="36">
        <f t="shared" si="10"/>
        <v>0</v>
      </c>
      <c r="V57" s="59" t="s">
        <v>143</v>
      </c>
    </row>
    <row r="58" s="2" customFormat="1" ht="32" customHeight="1" spans="1:22">
      <c r="A58" s="34">
        <v>54</v>
      </c>
      <c r="B58" s="35" t="s">
        <v>231</v>
      </c>
      <c r="C58" s="257" t="s">
        <v>232</v>
      </c>
      <c r="D58" s="45" t="s">
        <v>208</v>
      </c>
      <c r="E58" s="36" t="s">
        <v>79</v>
      </c>
      <c r="F58" s="36">
        <v>0</v>
      </c>
      <c r="G58" s="38">
        <v>799.84</v>
      </c>
      <c r="H58" s="38">
        <v>399.92</v>
      </c>
      <c r="I58" s="38">
        <v>20</v>
      </c>
      <c r="J58" s="38">
        <v>25</v>
      </c>
      <c r="K58" s="38">
        <v>25</v>
      </c>
      <c r="L58" s="36">
        <v>484.9</v>
      </c>
      <c r="M58" s="38">
        <v>99.98</v>
      </c>
      <c r="N58" s="38">
        <v>5</v>
      </c>
      <c r="O58" s="38">
        <v>25</v>
      </c>
      <c r="P58" s="36">
        <f t="shared" si="11"/>
        <v>1334.74</v>
      </c>
      <c r="Q58" s="36">
        <f t="shared" si="12"/>
        <v>549.9</v>
      </c>
      <c r="R58" s="36">
        <f t="shared" si="13"/>
        <v>1884.64</v>
      </c>
      <c r="S58" s="36">
        <v>0</v>
      </c>
      <c r="T58" s="36">
        <v>0</v>
      </c>
      <c r="U58" s="36">
        <f t="shared" si="10"/>
        <v>0</v>
      </c>
      <c r="V58" s="59" t="s">
        <v>143</v>
      </c>
    </row>
    <row r="59" s="2" customFormat="1" ht="32" customHeight="1" spans="1:22">
      <c r="A59" s="34">
        <v>55</v>
      </c>
      <c r="B59" s="35" t="s">
        <v>233</v>
      </c>
      <c r="C59" s="257" t="s">
        <v>234</v>
      </c>
      <c r="D59" s="45" t="s">
        <v>208</v>
      </c>
      <c r="E59" s="36" t="s">
        <v>79</v>
      </c>
      <c r="F59" s="36">
        <v>0</v>
      </c>
      <c r="G59" s="38">
        <v>799.84</v>
      </c>
      <c r="H59" s="38">
        <v>399.92</v>
      </c>
      <c r="I59" s="38">
        <v>20</v>
      </c>
      <c r="J59" s="38">
        <v>25</v>
      </c>
      <c r="K59" s="38">
        <v>25</v>
      </c>
      <c r="L59" s="36">
        <v>484.9</v>
      </c>
      <c r="M59" s="38">
        <v>99.98</v>
      </c>
      <c r="N59" s="38">
        <v>5</v>
      </c>
      <c r="O59" s="38">
        <v>25</v>
      </c>
      <c r="P59" s="36">
        <f t="shared" si="11"/>
        <v>1334.74</v>
      </c>
      <c r="Q59" s="36">
        <f t="shared" si="12"/>
        <v>549.9</v>
      </c>
      <c r="R59" s="36">
        <f t="shared" si="13"/>
        <v>1884.64</v>
      </c>
      <c r="S59" s="36">
        <v>0</v>
      </c>
      <c r="T59" s="36">
        <v>0</v>
      </c>
      <c r="U59" s="36">
        <f t="shared" si="10"/>
        <v>0</v>
      </c>
      <c r="V59" s="59" t="s">
        <v>143</v>
      </c>
    </row>
    <row r="60" s="2" customFormat="1" ht="32" customHeight="1" spans="1:22">
      <c r="A60" s="34">
        <v>56</v>
      </c>
      <c r="B60" s="35" t="s">
        <v>235</v>
      </c>
      <c r="C60" s="257" t="s">
        <v>236</v>
      </c>
      <c r="D60" s="45" t="s">
        <v>208</v>
      </c>
      <c r="E60" s="36" t="s">
        <v>79</v>
      </c>
      <c r="F60" s="36">
        <v>0</v>
      </c>
      <c r="G60" s="38">
        <v>799.84</v>
      </c>
      <c r="H60" s="38">
        <v>399.92</v>
      </c>
      <c r="I60" s="38">
        <v>20</v>
      </c>
      <c r="J60" s="38">
        <v>25</v>
      </c>
      <c r="K60" s="38">
        <v>25</v>
      </c>
      <c r="L60" s="36">
        <v>484.9</v>
      </c>
      <c r="M60" s="38">
        <v>99.98</v>
      </c>
      <c r="N60" s="38">
        <v>5</v>
      </c>
      <c r="O60" s="38">
        <v>25</v>
      </c>
      <c r="P60" s="36">
        <f t="shared" si="11"/>
        <v>1334.74</v>
      </c>
      <c r="Q60" s="36">
        <f t="shared" si="12"/>
        <v>549.9</v>
      </c>
      <c r="R60" s="36">
        <f t="shared" si="13"/>
        <v>1884.64</v>
      </c>
      <c r="S60" s="36">
        <v>0</v>
      </c>
      <c r="T60" s="36">
        <v>0</v>
      </c>
      <c r="U60" s="36">
        <f t="shared" si="10"/>
        <v>0</v>
      </c>
      <c r="V60" s="59" t="s">
        <v>143</v>
      </c>
    </row>
    <row r="61" s="2" customFormat="1" ht="32" customHeight="1" spans="1:22">
      <c r="A61" s="34">
        <v>57</v>
      </c>
      <c r="B61" s="35" t="s">
        <v>237</v>
      </c>
      <c r="C61" s="40" t="s">
        <v>238</v>
      </c>
      <c r="D61" s="45" t="s">
        <v>208</v>
      </c>
      <c r="E61" s="36" t="s">
        <v>79</v>
      </c>
      <c r="F61" s="36">
        <v>0</v>
      </c>
      <c r="G61" s="38">
        <v>799.84</v>
      </c>
      <c r="H61" s="38">
        <v>399.92</v>
      </c>
      <c r="I61" s="38">
        <v>20</v>
      </c>
      <c r="J61" s="38">
        <v>25</v>
      </c>
      <c r="K61" s="38">
        <v>25</v>
      </c>
      <c r="L61" s="36">
        <v>484.9</v>
      </c>
      <c r="M61" s="38">
        <v>99.98</v>
      </c>
      <c r="N61" s="38">
        <v>5</v>
      </c>
      <c r="O61" s="38">
        <v>25</v>
      </c>
      <c r="P61" s="36">
        <f t="shared" si="11"/>
        <v>1334.74</v>
      </c>
      <c r="Q61" s="36">
        <f t="shared" si="12"/>
        <v>549.9</v>
      </c>
      <c r="R61" s="36">
        <f t="shared" si="13"/>
        <v>1884.64</v>
      </c>
      <c r="S61" s="36">
        <v>0</v>
      </c>
      <c r="T61" s="36">
        <v>0</v>
      </c>
      <c r="U61" s="36">
        <f t="shared" si="10"/>
        <v>0</v>
      </c>
      <c r="V61" s="59" t="s">
        <v>143</v>
      </c>
    </row>
    <row r="62" s="2" customFormat="1" ht="32" customHeight="1" spans="1:22">
      <c r="A62" s="34">
        <v>58</v>
      </c>
      <c r="B62" s="35" t="s">
        <v>239</v>
      </c>
      <c r="C62" s="257" t="s">
        <v>240</v>
      </c>
      <c r="D62" s="45" t="s">
        <v>208</v>
      </c>
      <c r="E62" s="36" t="s">
        <v>79</v>
      </c>
      <c r="F62" s="36">
        <v>0</v>
      </c>
      <c r="G62" s="38">
        <v>799.84</v>
      </c>
      <c r="H62" s="38">
        <v>399.92</v>
      </c>
      <c r="I62" s="38">
        <v>20</v>
      </c>
      <c r="J62" s="38">
        <v>25</v>
      </c>
      <c r="K62" s="38">
        <v>25</v>
      </c>
      <c r="L62" s="36">
        <v>484.9</v>
      </c>
      <c r="M62" s="38">
        <v>99.98</v>
      </c>
      <c r="N62" s="38">
        <v>5</v>
      </c>
      <c r="O62" s="38">
        <v>25</v>
      </c>
      <c r="P62" s="36">
        <f t="shared" si="11"/>
        <v>1334.74</v>
      </c>
      <c r="Q62" s="36">
        <f t="shared" si="12"/>
        <v>549.9</v>
      </c>
      <c r="R62" s="36">
        <f t="shared" si="13"/>
        <v>1884.64</v>
      </c>
      <c r="S62" s="36">
        <v>0</v>
      </c>
      <c r="T62" s="36">
        <v>0</v>
      </c>
      <c r="U62" s="36">
        <f t="shared" si="10"/>
        <v>0</v>
      </c>
      <c r="V62" s="59" t="s">
        <v>143</v>
      </c>
    </row>
    <row r="63" s="2" customFormat="1" ht="32" customHeight="1" spans="1:22">
      <c r="A63" s="34">
        <v>59</v>
      </c>
      <c r="B63" s="35" t="s">
        <v>241</v>
      </c>
      <c r="C63" s="40" t="s">
        <v>242</v>
      </c>
      <c r="D63" s="45" t="s">
        <v>208</v>
      </c>
      <c r="E63" s="36" t="s">
        <v>79</v>
      </c>
      <c r="F63" s="36">
        <v>0</v>
      </c>
      <c r="G63" s="38">
        <v>799.84</v>
      </c>
      <c r="H63" s="38">
        <v>399.92</v>
      </c>
      <c r="I63" s="38">
        <v>20</v>
      </c>
      <c r="J63" s="38">
        <v>25</v>
      </c>
      <c r="K63" s="38">
        <v>25</v>
      </c>
      <c r="L63" s="36">
        <v>484.9</v>
      </c>
      <c r="M63" s="38">
        <v>99.98</v>
      </c>
      <c r="N63" s="38">
        <v>5</v>
      </c>
      <c r="O63" s="38">
        <v>25</v>
      </c>
      <c r="P63" s="36">
        <f t="shared" si="11"/>
        <v>1334.74</v>
      </c>
      <c r="Q63" s="36">
        <f t="shared" si="12"/>
        <v>549.9</v>
      </c>
      <c r="R63" s="36">
        <f t="shared" si="13"/>
        <v>1884.64</v>
      </c>
      <c r="S63" s="36">
        <v>0</v>
      </c>
      <c r="T63" s="36">
        <v>0</v>
      </c>
      <c r="U63" s="36">
        <f t="shared" si="10"/>
        <v>0</v>
      </c>
      <c r="V63" s="59" t="s">
        <v>143</v>
      </c>
    </row>
    <row r="64" s="2" customFormat="1" ht="32" customHeight="1" spans="1:22">
      <c r="A64" s="34">
        <v>60</v>
      </c>
      <c r="B64" s="35" t="s">
        <v>243</v>
      </c>
      <c r="C64" s="257" t="s">
        <v>244</v>
      </c>
      <c r="D64" s="45" t="s">
        <v>208</v>
      </c>
      <c r="E64" s="36" t="s">
        <v>79</v>
      </c>
      <c r="F64" s="36">
        <v>0</v>
      </c>
      <c r="G64" s="38">
        <v>799.84</v>
      </c>
      <c r="H64" s="38">
        <v>399.92</v>
      </c>
      <c r="I64" s="38">
        <v>20</v>
      </c>
      <c r="J64" s="38">
        <v>25</v>
      </c>
      <c r="K64" s="38">
        <v>25</v>
      </c>
      <c r="L64" s="36">
        <v>484.9</v>
      </c>
      <c r="M64" s="38">
        <v>99.98</v>
      </c>
      <c r="N64" s="38">
        <v>5</v>
      </c>
      <c r="O64" s="38">
        <v>25</v>
      </c>
      <c r="P64" s="36">
        <f t="shared" si="11"/>
        <v>1334.74</v>
      </c>
      <c r="Q64" s="36">
        <f t="shared" si="12"/>
        <v>549.9</v>
      </c>
      <c r="R64" s="36">
        <f t="shared" si="13"/>
        <v>1884.64</v>
      </c>
      <c r="S64" s="36">
        <v>0</v>
      </c>
      <c r="T64" s="36">
        <v>0</v>
      </c>
      <c r="U64" s="36">
        <f t="shared" si="10"/>
        <v>0</v>
      </c>
      <c r="V64" s="59" t="s">
        <v>143</v>
      </c>
    </row>
    <row r="65" s="2" customFormat="1" ht="32" customHeight="1" spans="1:22">
      <c r="A65" s="34">
        <v>61</v>
      </c>
      <c r="B65" s="35" t="s">
        <v>245</v>
      </c>
      <c r="C65" s="257" t="s">
        <v>246</v>
      </c>
      <c r="D65" s="45" t="s">
        <v>208</v>
      </c>
      <c r="E65" s="36" t="s">
        <v>79</v>
      </c>
      <c r="F65" s="36">
        <v>0</v>
      </c>
      <c r="G65" s="38">
        <v>799.84</v>
      </c>
      <c r="H65" s="38">
        <v>399.92</v>
      </c>
      <c r="I65" s="38">
        <v>20</v>
      </c>
      <c r="J65" s="38">
        <v>25</v>
      </c>
      <c r="K65" s="38">
        <v>25</v>
      </c>
      <c r="L65" s="36">
        <v>484.9</v>
      </c>
      <c r="M65" s="38">
        <v>99.98</v>
      </c>
      <c r="N65" s="38">
        <v>5</v>
      </c>
      <c r="O65" s="38">
        <v>25</v>
      </c>
      <c r="P65" s="36">
        <f t="shared" si="11"/>
        <v>1334.74</v>
      </c>
      <c r="Q65" s="36">
        <f t="shared" si="12"/>
        <v>549.9</v>
      </c>
      <c r="R65" s="36">
        <f t="shared" si="13"/>
        <v>1884.64</v>
      </c>
      <c r="S65" s="36">
        <v>0</v>
      </c>
      <c r="T65" s="36">
        <v>0</v>
      </c>
      <c r="U65" s="36">
        <f t="shared" si="10"/>
        <v>0</v>
      </c>
      <c r="V65" s="59" t="s">
        <v>143</v>
      </c>
    </row>
    <row r="66" s="2" customFormat="1" ht="32" customHeight="1" spans="1:22">
      <c r="A66" s="34">
        <v>62</v>
      </c>
      <c r="B66" s="35" t="s">
        <v>247</v>
      </c>
      <c r="C66" s="257" t="s">
        <v>248</v>
      </c>
      <c r="D66" s="45" t="s">
        <v>208</v>
      </c>
      <c r="E66" s="36" t="s">
        <v>79</v>
      </c>
      <c r="F66" s="36">
        <v>0</v>
      </c>
      <c r="G66" s="38">
        <v>799.84</v>
      </c>
      <c r="H66" s="38">
        <v>399.92</v>
      </c>
      <c r="I66" s="38">
        <v>20</v>
      </c>
      <c r="J66" s="38">
        <v>25</v>
      </c>
      <c r="K66" s="38">
        <v>25</v>
      </c>
      <c r="L66" s="36">
        <v>484.9</v>
      </c>
      <c r="M66" s="38">
        <v>99.98</v>
      </c>
      <c r="N66" s="38">
        <v>5</v>
      </c>
      <c r="O66" s="38">
        <v>25</v>
      </c>
      <c r="P66" s="36">
        <f t="shared" si="11"/>
        <v>1334.74</v>
      </c>
      <c r="Q66" s="36">
        <f t="shared" si="12"/>
        <v>549.9</v>
      </c>
      <c r="R66" s="36">
        <f t="shared" si="13"/>
        <v>1884.64</v>
      </c>
      <c r="S66" s="36">
        <v>0</v>
      </c>
      <c r="T66" s="36">
        <v>0</v>
      </c>
      <c r="U66" s="36">
        <f t="shared" si="10"/>
        <v>0</v>
      </c>
      <c r="V66" s="59" t="s">
        <v>143</v>
      </c>
    </row>
    <row r="67" s="2" customFormat="1" ht="32" customHeight="1" spans="1:22">
      <c r="A67" s="34">
        <v>63</v>
      </c>
      <c r="B67" s="35" t="s">
        <v>249</v>
      </c>
      <c r="C67" s="257" t="s">
        <v>250</v>
      </c>
      <c r="D67" s="45" t="s">
        <v>208</v>
      </c>
      <c r="E67" s="36" t="s">
        <v>79</v>
      </c>
      <c r="F67" s="36">
        <v>0</v>
      </c>
      <c r="G67" s="38">
        <v>799.84</v>
      </c>
      <c r="H67" s="38">
        <v>399.92</v>
      </c>
      <c r="I67" s="38">
        <v>20</v>
      </c>
      <c r="J67" s="38">
        <v>25</v>
      </c>
      <c r="K67" s="38">
        <v>25</v>
      </c>
      <c r="L67" s="36">
        <v>484.9</v>
      </c>
      <c r="M67" s="38">
        <v>99.98</v>
      </c>
      <c r="N67" s="38">
        <v>5</v>
      </c>
      <c r="O67" s="38">
        <v>25</v>
      </c>
      <c r="P67" s="36">
        <f t="shared" si="11"/>
        <v>1334.74</v>
      </c>
      <c r="Q67" s="36">
        <f t="shared" si="12"/>
        <v>549.9</v>
      </c>
      <c r="R67" s="36">
        <f t="shared" si="13"/>
        <v>1884.64</v>
      </c>
      <c r="S67" s="36">
        <v>0</v>
      </c>
      <c r="T67" s="36">
        <v>0</v>
      </c>
      <c r="U67" s="36">
        <f t="shared" si="10"/>
        <v>0</v>
      </c>
      <c r="V67" s="59" t="s">
        <v>143</v>
      </c>
    </row>
    <row r="68" s="2" customFormat="1" ht="32" customHeight="1" spans="1:22">
      <c r="A68" s="34">
        <v>64</v>
      </c>
      <c r="B68" s="35" t="s">
        <v>251</v>
      </c>
      <c r="C68" s="40" t="s">
        <v>252</v>
      </c>
      <c r="D68" s="45" t="s">
        <v>208</v>
      </c>
      <c r="E68" s="36" t="s">
        <v>79</v>
      </c>
      <c r="F68" s="36">
        <v>0</v>
      </c>
      <c r="G68" s="38">
        <v>799.84</v>
      </c>
      <c r="H68" s="38">
        <v>399.92</v>
      </c>
      <c r="I68" s="38">
        <v>20</v>
      </c>
      <c r="J68" s="38">
        <v>25</v>
      </c>
      <c r="K68" s="38">
        <v>25</v>
      </c>
      <c r="L68" s="36">
        <v>484.9</v>
      </c>
      <c r="M68" s="38">
        <v>99.98</v>
      </c>
      <c r="N68" s="38">
        <v>5</v>
      </c>
      <c r="O68" s="38">
        <v>25</v>
      </c>
      <c r="P68" s="36">
        <f t="shared" si="11"/>
        <v>1334.74</v>
      </c>
      <c r="Q68" s="36">
        <f t="shared" si="12"/>
        <v>549.9</v>
      </c>
      <c r="R68" s="36">
        <f t="shared" si="13"/>
        <v>1884.64</v>
      </c>
      <c r="S68" s="36">
        <v>0</v>
      </c>
      <c r="T68" s="36">
        <v>0</v>
      </c>
      <c r="U68" s="36">
        <f t="shared" si="10"/>
        <v>0</v>
      </c>
      <c r="V68" s="59" t="s">
        <v>143</v>
      </c>
    </row>
    <row r="69" s="2" customFormat="1" ht="32" customHeight="1" spans="1:22">
      <c r="A69" s="34">
        <v>65</v>
      </c>
      <c r="B69" s="35" t="s">
        <v>253</v>
      </c>
      <c r="C69" s="257" t="s">
        <v>254</v>
      </c>
      <c r="D69" s="45" t="s">
        <v>208</v>
      </c>
      <c r="E69" s="36" t="s">
        <v>79</v>
      </c>
      <c r="F69" s="36">
        <v>0</v>
      </c>
      <c r="G69" s="38">
        <v>799.84</v>
      </c>
      <c r="H69" s="38">
        <v>399.92</v>
      </c>
      <c r="I69" s="38">
        <v>20</v>
      </c>
      <c r="J69" s="38">
        <v>25</v>
      </c>
      <c r="K69" s="38">
        <v>25</v>
      </c>
      <c r="L69" s="36">
        <v>484.9</v>
      </c>
      <c r="M69" s="38">
        <v>99.98</v>
      </c>
      <c r="N69" s="38">
        <v>5</v>
      </c>
      <c r="O69" s="38">
        <v>25</v>
      </c>
      <c r="P69" s="36">
        <f t="shared" si="11"/>
        <v>1334.74</v>
      </c>
      <c r="Q69" s="36">
        <f t="shared" si="12"/>
        <v>549.9</v>
      </c>
      <c r="R69" s="36">
        <f t="shared" si="13"/>
        <v>1884.64</v>
      </c>
      <c r="S69" s="36">
        <v>0</v>
      </c>
      <c r="T69" s="36">
        <v>0</v>
      </c>
      <c r="U69" s="36">
        <f t="shared" si="10"/>
        <v>0</v>
      </c>
      <c r="V69" s="59" t="s">
        <v>143</v>
      </c>
    </row>
    <row r="70" s="2" customFormat="1" ht="32" customHeight="1" spans="1:22">
      <c r="A70" s="34">
        <v>66</v>
      </c>
      <c r="B70" s="35" t="s">
        <v>255</v>
      </c>
      <c r="C70" s="40" t="s">
        <v>256</v>
      </c>
      <c r="D70" s="45" t="s">
        <v>208</v>
      </c>
      <c r="E70" s="36" t="s">
        <v>79</v>
      </c>
      <c r="F70" s="36">
        <v>0</v>
      </c>
      <c r="G70" s="38">
        <v>799.84</v>
      </c>
      <c r="H70" s="38">
        <v>399.92</v>
      </c>
      <c r="I70" s="38">
        <v>20</v>
      </c>
      <c r="J70" s="38">
        <v>25</v>
      </c>
      <c r="K70" s="38">
        <v>25</v>
      </c>
      <c r="L70" s="36">
        <v>484.9</v>
      </c>
      <c r="M70" s="38">
        <v>99.98</v>
      </c>
      <c r="N70" s="38">
        <v>5</v>
      </c>
      <c r="O70" s="38">
        <v>25</v>
      </c>
      <c r="P70" s="36">
        <f t="shared" si="11"/>
        <v>1334.74</v>
      </c>
      <c r="Q70" s="36">
        <f t="shared" si="12"/>
        <v>549.9</v>
      </c>
      <c r="R70" s="36">
        <f t="shared" si="13"/>
        <v>1884.64</v>
      </c>
      <c r="S70" s="36">
        <v>0</v>
      </c>
      <c r="T70" s="36">
        <v>0</v>
      </c>
      <c r="U70" s="36">
        <f t="shared" si="10"/>
        <v>0</v>
      </c>
      <c r="V70" s="59" t="s">
        <v>143</v>
      </c>
    </row>
    <row r="71" s="2" customFormat="1" ht="32" customHeight="1" spans="1:22">
      <c r="A71" s="34">
        <v>67</v>
      </c>
      <c r="B71" s="35" t="s">
        <v>257</v>
      </c>
      <c r="C71" s="257" t="s">
        <v>258</v>
      </c>
      <c r="D71" s="45" t="s">
        <v>208</v>
      </c>
      <c r="E71" s="36" t="s">
        <v>79</v>
      </c>
      <c r="F71" s="36">
        <v>0</v>
      </c>
      <c r="G71" s="38">
        <v>799.84</v>
      </c>
      <c r="H71" s="38">
        <v>399.92</v>
      </c>
      <c r="I71" s="38">
        <v>20</v>
      </c>
      <c r="J71" s="38">
        <v>25</v>
      </c>
      <c r="K71" s="38">
        <v>25</v>
      </c>
      <c r="L71" s="36">
        <v>484.9</v>
      </c>
      <c r="M71" s="38">
        <v>99.98</v>
      </c>
      <c r="N71" s="38">
        <v>5</v>
      </c>
      <c r="O71" s="38">
        <v>25</v>
      </c>
      <c r="P71" s="36">
        <f t="shared" si="11"/>
        <v>1334.74</v>
      </c>
      <c r="Q71" s="36">
        <f t="shared" si="12"/>
        <v>549.9</v>
      </c>
      <c r="R71" s="36">
        <f t="shared" si="13"/>
        <v>1884.64</v>
      </c>
      <c r="S71" s="36">
        <v>0</v>
      </c>
      <c r="T71" s="36">
        <v>0</v>
      </c>
      <c r="U71" s="36">
        <f t="shared" si="10"/>
        <v>0</v>
      </c>
      <c r="V71" s="59" t="s">
        <v>143</v>
      </c>
    </row>
    <row r="72" s="2" customFormat="1" ht="32" customHeight="1" spans="1:22">
      <c r="A72" s="34">
        <v>68</v>
      </c>
      <c r="B72" s="35" t="s">
        <v>259</v>
      </c>
      <c r="C72" s="257" t="s">
        <v>260</v>
      </c>
      <c r="D72" s="45" t="s">
        <v>208</v>
      </c>
      <c r="E72" s="36" t="s">
        <v>79</v>
      </c>
      <c r="F72" s="36">
        <v>0</v>
      </c>
      <c r="G72" s="38">
        <v>799.84</v>
      </c>
      <c r="H72" s="38">
        <v>399.92</v>
      </c>
      <c r="I72" s="38">
        <v>20</v>
      </c>
      <c r="J72" s="38">
        <v>25</v>
      </c>
      <c r="K72" s="38">
        <v>25</v>
      </c>
      <c r="L72" s="36">
        <v>484.9</v>
      </c>
      <c r="M72" s="38">
        <v>99.98</v>
      </c>
      <c r="N72" s="38">
        <v>5</v>
      </c>
      <c r="O72" s="38">
        <v>25</v>
      </c>
      <c r="P72" s="36">
        <f t="shared" si="11"/>
        <v>1334.74</v>
      </c>
      <c r="Q72" s="36">
        <f t="shared" si="12"/>
        <v>549.9</v>
      </c>
      <c r="R72" s="36">
        <f t="shared" si="13"/>
        <v>1884.64</v>
      </c>
      <c r="S72" s="36">
        <v>0</v>
      </c>
      <c r="T72" s="36">
        <v>0</v>
      </c>
      <c r="U72" s="36">
        <f t="shared" si="10"/>
        <v>0</v>
      </c>
      <c r="V72" s="59" t="s">
        <v>143</v>
      </c>
    </row>
    <row r="73" s="2" customFormat="1" ht="32" customHeight="1" spans="1:22">
      <c r="A73" s="34">
        <v>69</v>
      </c>
      <c r="B73" s="35" t="s">
        <v>261</v>
      </c>
      <c r="C73" s="257" t="s">
        <v>262</v>
      </c>
      <c r="D73" s="45" t="s">
        <v>208</v>
      </c>
      <c r="E73" s="36" t="s">
        <v>79</v>
      </c>
      <c r="F73" s="36">
        <v>0</v>
      </c>
      <c r="G73" s="38">
        <v>799.84</v>
      </c>
      <c r="H73" s="38">
        <v>399.92</v>
      </c>
      <c r="I73" s="38">
        <v>20</v>
      </c>
      <c r="J73" s="38">
        <v>25</v>
      </c>
      <c r="K73" s="38">
        <v>25</v>
      </c>
      <c r="L73" s="36">
        <v>484.9</v>
      </c>
      <c r="M73" s="38">
        <v>99.98</v>
      </c>
      <c r="N73" s="38">
        <v>5</v>
      </c>
      <c r="O73" s="38">
        <v>25</v>
      </c>
      <c r="P73" s="36">
        <f t="shared" si="11"/>
        <v>1334.74</v>
      </c>
      <c r="Q73" s="36">
        <f t="shared" si="12"/>
        <v>549.9</v>
      </c>
      <c r="R73" s="36">
        <f t="shared" si="13"/>
        <v>1884.64</v>
      </c>
      <c r="S73" s="36">
        <v>0</v>
      </c>
      <c r="T73" s="36">
        <v>0</v>
      </c>
      <c r="U73" s="36">
        <f t="shared" si="10"/>
        <v>0</v>
      </c>
      <c r="V73" s="59" t="s">
        <v>143</v>
      </c>
    </row>
    <row r="74" s="2" customFormat="1" ht="32" customHeight="1" spans="1:22">
      <c r="A74" s="34">
        <v>70</v>
      </c>
      <c r="B74" s="35" t="s">
        <v>263</v>
      </c>
      <c r="C74" s="257" t="s">
        <v>264</v>
      </c>
      <c r="D74" s="45" t="s">
        <v>208</v>
      </c>
      <c r="E74" s="36" t="s">
        <v>79</v>
      </c>
      <c r="F74" s="36">
        <v>0</v>
      </c>
      <c r="G74" s="38">
        <v>799.84</v>
      </c>
      <c r="H74" s="38">
        <v>399.92</v>
      </c>
      <c r="I74" s="38">
        <v>20</v>
      </c>
      <c r="J74" s="38">
        <v>25</v>
      </c>
      <c r="K74" s="38">
        <v>25</v>
      </c>
      <c r="L74" s="36">
        <v>484.9</v>
      </c>
      <c r="M74" s="38">
        <v>99.98</v>
      </c>
      <c r="N74" s="38">
        <v>5</v>
      </c>
      <c r="O74" s="38">
        <v>25</v>
      </c>
      <c r="P74" s="36">
        <f t="shared" si="11"/>
        <v>1334.74</v>
      </c>
      <c r="Q74" s="36">
        <f t="shared" si="12"/>
        <v>549.9</v>
      </c>
      <c r="R74" s="36">
        <f t="shared" si="13"/>
        <v>1884.64</v>
      </c>
      <c r="S74" s="36">
        <v>0</v>
      </c>
      <c r="T74" s="36">
        <v>0</v>
      </c>
      <c r="U74" s="36">
        <f t="shared" si="10"/>
        <v>0</v>
      </c>
      <c r="V74" s="59" t="s">
        <v>143</v>
      </c>
    </row>
    <row r="75" s="2" customFormat="1" ht="32" customHeight="1" spans="1:22">
      <c r="A75" s="34">
        <v>71</v>
      </c>
      <c r="B75" s="35" t="s">
        <v>265</v>
      </c>
      <c r="C75" s="257" t="s">
        <v>266</v>
      </c>
      <c r="D75" s="45" t="s">
        <v>208</v>
      </c>
      <c r="E75" s="36" t="s">
        <v>79</v>
      </c>
      <c r="F75" s="36">
        <v>0</v>
      </c>
      <c r="G75" s="38">
        <v>799.84</v>
      </c>
      <c r="H75" s="38">
        <v>399.92</v>
      </c>
      <c r="I75" s="38">
        <v>20</v>
      </c>
      <c r="J75" s="38">
        <v>25</v>
      </c>
      <c r="K75" s="38">
        <v>25</v>
      </c>
      <c r="L75" s="36">
        <v>484.9</v>
      </c>
      <c r="M75" s="38">
        <v>99.98</v>
      </c>
      <c r="N75" s="38">
        <v>5</v>
      </c>
      <c r="O75" s="38">
        <v>25</v>
      </c>
      <c r="P75" s="36">
        <f t="shared" si="11"/>
        <v>1334.74</v>
      </c>
      <c r="Q75" s="36">
        <f t="shared" si="12"/>
        <v>549.9</v>
      </c>
      <c r="R75" s="36">
        <f t="shared" si="13"/>
        <v>1884.64</v>
      </c>
      <c r="S75" s="36">
        <v>0</v>
      </c>
      <c r="T75" s="36">
        <v>0</v>
      </c>
      <c r="U75" s="36">
        <f t="shared" si="10"/>
        <v>0</v>
      </c>
      <c r="V75" s="59" t="s">
        <v>143</v>
      </c>
    </row>
    <row r="76" s="2" customFormat="1" ht="32" customHeight="1" spans="1:22">
      <c r="A76" s="34">
        <v>72</v>
      </c>
      <c r="B76" s="35" t="s">
        <v>267</v>
      </c>
      <c r="C76" s="257" t="s">
        <v>268</v>
      </c>
      <c r="D76" s="45" t="s">
        <v>208</v>
      </c>
      <c r="E76" s="36" t="s">
        <v>79</v>
      </c>
      <c r="F76" s="36">
        <v>0</v>
      </c>
      <c r="G76" s="38">
        <v>799.84</v>
      </c>
      <c r="H76" s="38">
        <v>399.92</v>
      </c>
      <c r="I76" s="38">
        <v>20</v>
      </c>
      <c r="J76" s="38">
        <v>25</v>
      </c>
      <c r="K76" s="38">
        <v>25</v>
      </c>
      <c r="L76" s="36">
        <v>484.9</v>
      </c>
      <c r="M76" s="38">
        <v>99.98</v>
      </c>
      <c r="N76" s="38">
        <v>5</v>
      </c>
      <c r="O76" s="38">
        <v>25</v>
      </c>
      <c r="P76" s="36">
        <f t="shared" si="11"/>
        <v>1334.74</v>
      </c>
      <c r="Q76" s="36">
        <f t="shared" si="12"/>
        <v>549.9</v>
      </c>
      <c r="R76" s="36">
        <f t="shared" si="13"/>
        <v>1884.64</v>
      </c>
      <c r="S76" s="36">
        <v>0</v>
      </c>
      <c r="T76" s="36">
        <v>0</v>
      </c>
      <c r="U76" s="36">
        <f t="shared" si="10"/>
        <v>0</v>
      </c>
      <c r="V76" s="59" t="s">
        <v>143</v>
      </c>
    </row>
    <row r="77" s="2" customFormat="1" ht="32" customHeight="1" spans="1:22">
      <c r="A77" s="34">
        <v>73</v>
      </c>
      <c r="B77" s="35" t="s">
        <v>269</v>
      </c>
      <c r="C77" s="257" t="s">
        <v>270</v>
      </c>
      <c r="D77" s="45" t="s">
        <v>208</v>
      </c>
      <c r="E77" s="36" t="s">
        <v>79</v>
      </c>
      <c r="F77" s="36">
        <v>0</v>
      </c>
      <c r="G77" s="38">
        <v>799.84</v>
      </c>
      <c r="H77" s="38">
        <v>399.92</v>
      </c>
      <c r="I77" s="38">
        <v>20</v>
      </c>
      <c r="J77" s="38">
        <v>25</v>
      </c>
      <c r="K77" s="38">
        <v>25</v>
      </c>
      <c r="L77" s="36">
        <v>484.9</v>
      </c>
      <c r="M77" s="38">
        <v>99.98</v>
      </c>
      <c r="N77" s="38">
        <v>5</v>
      </c>
      <c r="O77" s="38">
        <v>25</v>
      </c>
      <c r="P77" s="36">
        <f t="shared" si="11"/>
        <v>1334.74</v>
      </c>
      <c r="Q77" s="36">
        <f t="shared" si="12"/>
        <v>549.9</v>
      </c>
      <c r="R77" s="36">
        <f t="shared" si="13"/>
        <v>1884.64</v>
      </c>
      <c r="S77" s="36">
        <v>0</v>
      </c>
      <c r="T77" s="36">
        <v>0</v>
      </c>
      <c r="U77" s="36">
        <f t="shared" si="10"/>
        <v>0</v>
      </c>
      <c r="V77" s="59" t="s">
        <v>143</v>
      </c>
    </row>
    <row r="78" s="2" customFormat="1" ht="32" customHeight="1" spans="1:22">
      <c r="A78" s="34">
        <v>74</v>
      </c>
      <c r="B78" s="35" t="s">
        <v>271</v>
      </c>
      <c r="C78" s="257" t="s">
        <v>272</v>
      </c>
      <c r="D78" s="45" t="s">
        <v>208</v>
      </c>
      <c r="E78" s="36" t="s">
        <v>79</v>
      </c>
      <c r="F78" s="36">
        <v>0</v>
      </c>
      <c r="G78" s="38">
        <v>799.84</v>
      </c>
      <c r="H78" s="38">
        <v>399.92</v>
      </c>
      <c r="I78" s="38">
        <v>20</v>
      </c>
      <c r="J78" s="38">
        <v>25</v>
      </c>
      <c r="K78" s="38">
        <v>25</v>
      </c>
      <c r="L78" s="36">
        <v>484.9</v>
      </c>
      <c r="M78" s="38">
        <v>99.98</v>
      </c>
      <c r="N78" s="38">
        <v>5</v>
      </c>
      <c r="O78" s="38">
        <v>25</v>
      </c>
      <c r="P78" s="36">
        <f t="shared" si="11"/>
        <v>1334.74</v>
      </c>
      <c r="Q78" s="36">
        <f t="shared" si="12"/>
        <v>549.9</v>
      </c>
      <c r="R78" s="36">
        <f t="shared" si="13"/>
        <v>1884.64</v>
      </c>
      <c r="S78" s="36">
        <v>0</v>
      </c>
      <c r="T78" s="36">
        <v>0</v>
      </c>
      <c r="U78" s="36">
        <f t="shared" si="10"/>
        <v>0</v>
      </c>
      <c r="V78" s="59" t="s">
        <v>143</v>
      </c>
    </row>
    <row r="79" s="2" customFormat="1" ht="32" customHeight="1" spans="1:22">
      <c r="A79" s="34">
        <v>75</v>
      </c>
      <c r="B79" s="35" t="s">
        <v>273</v>
      </c>
      <c r="C79" s="257" t="s">
        <v>274</v>
      </c>
      <c r="D79" s="45" t="s">
        <v>208</v>
      </c>
      <c r="E79" s="36" t="s">
        <v>79</v>
      </c>
      <c r="F79" s="36">
        <v>0</v>
      </c>
      <c r="G79" s="38">
        <v>799.84</v>
      </c>
      <c r="H79" s="38">
        <v>399.92</v>
      </c>
      <c r="I79" s="38">
        <v>20</v>
      </c>
      <c r="J79" s="38">
        <v>25</v>
      </c>
      <c r="K79" s="38">
        <v>25</v>
      </c>
      <c r="L79" s="36">
        <v>484.9</v>
      </c>
      <c r="M79" s="38">
        <v>99.98</v>
      </c>
      <c r="N79" s="38">
        <v>5</v>
      </c>
      <c r="O79" s="38">
        <v>25</v>
      </c>
      <c r="P79" s="36">
        <f t="shared" si="11"/>
        <v>1334.74</v>
      </c>
      <c r="Q79" s="36">
        <f t="shared" si="12"/>
        <v>549.9</v>
      </c>
      <c r="R79" s="36">
        <f t="shared" si="13"/>
        <v>1884.64</v>
      </c>
      <c r="S79" s="36">
        <v>0</v>
      </c>
      <c r="T79" s="36">
        <v>0</v>
      </c>
      <c r="U79" s="36">
        <f t="shared" si="10"/>
        <v>0</v>
      </c>
      <c r="V79" s="59" t="s">
        <v>143</v>
      </c>
    </row>
    <row r="80" s="2" customFormat="1" ht="32" customHeight="1" spans="1:22">
      <c r="A80" s="34">
        <v>76</v>
      </c>
      <c r="B80" s="35" t="s">
        <v>275</v>
      </c>
      <c r="C80" s="257" t="s">
        <v>276</v>
      </c>
      <c r="D80" s="45" t="s">
        <v>208</v>
      </c>
      <c r="E80" s="36" t="s">
        <v>79</v>
      </c>
      <c r="F80" s="36">
        <v>0</v>
      </c>
      <c r="G80" s="38">
        <v>799.84</v>
      </c>
      <c r="H80" s="38">
        <v>399.92</v>
      </c>
      <c r="I80" s="38">
        <v>20</v>
      </c>
      <c r="J80" s="38">
        <v>25</v>
      </c>
      <c r="K80" s="38">
        <v>25</v>
      </c>
      <c r="L80" s="36">
        <v>484.9</v>
      </c>
      <c r="M80" s="38">
        <v>99.98</v>
      </c>
      <c r="N80" s="38">
        <v>5</v>
      </c>
      <c r="O80" s="38">
        <v>25</v>
      </c>
      <c r="P80" s="36">
        <f t="shared" si="11"/>
        <v>1334.74</v>
      </c>
      <c r="Q80" s="36">
        <f t="shared" si="12"/>
        <v>549.9</v>
      </c>
      <c r="R80" s="36">
        <f t="shared" si="13"/>
        <v>1884.64</v>
      </c>
      <c r="S80" s="36">
        <v>0</v>
      </c>
      <c r="T80" s="36">
        <v>0</v>
      </c>
      <c r="U80" s="36">
        <f t="shared" si="10"/>
        <v>0</v>
      </c>
      <c r="V80" s="59" t="s">
        <v>143</v>
      </c>
    </row>
    <row r="81" s="2" customFormat="1" ht="32" customHeight="1" spans="1:22">
      <c r="A81" s="34">
        <v>77</v>
      </c>
      <c r="B81" s="35" t="s">
        <v>277</v>
      </c>
      <c r="C81" s="40" t="s">
        <v>278</v>
      </c>
      <c r="D81" s="45" t="s">
        <v>208</v>
      </c>
      <c r="E81" s="36" t="s">
        <v>79</v>
      </c>
      <c r="F81" s="36">
        <v>0</v>
      </c>
      <c r="G81" s="38">
        <v>799.84</v>
      </c>
      <c r="H81" s="38">
        <v>399.92</v>
      </c>
      <c r="I81" s="38">
        <v>20</v>
      </c>
      <c r="J81" s="38">
        <v>25</v>
      </c>
      <c r="K81" s="38">
        <v>25</v>
      </c>
      <c r="L81" s="36">
        <v>484.9</v>
      </c>
      <c r="M81" s="38">
        <v>99.98</v>
      </c>
      <c r="N81" s="38">
        <v>5</v>
      </c>
      <c r="O81" s="38">
        <v>25</v>
      </c>
      <c r="P81" s="36">
        <f t="shared" si="11"/>
        <v>1334.74</v>
      </c>
      <c r="Q81" s="36">
        <f t="shared" si="12"/>
        <v>549.9</v>
      </c>
      <c r="R81" s="36">
        <f t="shared" si="13"/>
        <v>1884.64</v>
      </c>
      <c r="S81" s="36">
        <v>0</v>
      </c>
      <c r="T81" s="36">
        <v>0</v>
      </c>
      <c r="U81" s="36">
        <f t="shared" si="10"/>
        <v>0</v>
      </c>
      <c r="V81" s="59" t="s">
        <v>143</v>
      </c>
    </row>
    <row r="82" s="2" customFormat="1" ht="32" customHeight="1" spans="1:22">
      <c r="A82" s="34">
        <v>78</v>
      </c>
      <c r="B82" s="35" t="s">
        <v>279</v>
      </c>
      <c r="C82" s="40" t="s">
        <v>280</v>
      </c>
      <c r="D82" s="45" t="s">
        <v>208</v>
      </c>
      <c r="E82" s="36" t="s">
        <v>79</v>
      </c>
      <c r="F82" s="36">
        <v>0</v>
      </c>
      <c r="G82" s="38">
        <v>799.84</v>
      </c>
      <c r="H82" s="38">
        <v>399.92</v>
      </c>
      <c r="I82" s="38">
        <v>20</v>
      </c>
      <c r="J82" s="38">
        <v>25</v>
      </c>
      <c r="K82" s="38">
        <v>25</v>
      </c>
      <c r="L82" s="36">
        <v>484.9</v>
      </c>
      <c r="M82" s="38">
        <v>99.98</v>
      </c>
      <c r="N82" s="38">
        <v>5</v>
      </c>
      <c r="O82" s="38">
        <v>25</v>
      </c>
      <c r="P82" s="36">
        <f t="shared" si="11"/>
        <v>1334.74</v>
      </c>
      <c r="Q82" s="36">
        <f t="shared" si="12"/>
        <v>549.9</v>
      </c>
      <c r="R82" s="36">
        <f t="shared" si="13"/>
        <v>1884.64</v>
      </c>
      <c r="S82" s="36">
        <v>0</v>
      </c>
      <c r="T82" s="36">
        <v>0</v>
      </c>
      <c r="U82" s="36">
        <f t="shared" si="10"/>
        <v>0</v>
      </c>
      <c r="V82" s="59" t="s">
        <v>143</v>
      </c>
    </row>
    <row r="83" s="2" customFormat="1" ht="32" customHeight="1" spans="1:22">
      <c r="A83" s="60" t="s">
        <v>18</v>
      </c>
      <c r="B83" s="61"/>
      <c r="C83" s="62"/>
      <c r="D83" s="63"/>
      <c r="E83" s="62"/>
      <c r="F83" s="64"/>
      <c r="G83" s="38">
        <f>SUM(G5:G82)</f>
        <v>61907.9999999999</v>
      </c>
      <c r="H83" s="38">
        <f t="shared" ref="H83:U83" si="14">SUM(H5:H82)</f>
        <v>30953.9999999999</v>
      </c>
      <c r="I83" s="38">
        <f t="shared" si="14"/>
        <v>1548</v>
      </c>
      <c r="J83" s="38">
        <f t="shared" si="14"/>
        <v>1935</v>
      </c>
      <c r="K83" s="38">
        <f t="shared" si="14"/>
        <v>1935</v>
      </c>
      <c r="L83" s="38">
        <f t="shared" si="14"/>
        <v>37531.5000000001</v>
      </c>
      <c r="M83" s="38">
        <f t="shared" si="14"/>
        <v>7738.49999999998</v>
      </c>
      <c r="N83" s="38">
        <f t="shared" si="14"/>
        <v>387</v>
      </c>
      <c r="O83" s="38">
        <f t="shared" si="14"/>
        <v>1935</v>
      </c>
      <c r="P83" s="38">
        <f t="shared" si="14"/>
        <v>103309.5</v>
      </c>
      <c r="Q83" s="38">
        <f t="shared" si="14"/>
        <v>42562.5000000001</v>
      </c>
      <c r="R83" s="38">
        <f t="shared" si="14"/>
        <v>145872</v>
      </c>
      <c r="S83" s="38">
        <f t="shared" si="14"/>
        <v>3357</v>
      </c>
      <c r="T83" s="38">
        <f t="shared" si="14"/>
        <v>3357</v>
      </c>
      <c r="U83" s="38">
        <f t="shared" si="14"/>
        <v>6714</v>
      </c>
      <c r="V83" s="59"/>
    </row>
  </sheetData>
  <autoFilter xmlns:etc="http://www.wps.cn/officeDocument/2017/etCustomData" ref="A4:V83" etc:filterBottomFollowUsedRange="0">
    <extLst/>
  </autoFilter>
  <mergeCells count="17">
    <mergeCell ref="A1:Q1"/>
    <mergeCell ref="A2:Q2"/>
    <mergeCell ref="G3:H3"/>
    <mergeCell ref="J3:K3"/>
    <mergeCell ref="L3:M3"/>
    <mergeCell ref="P3:Q3"/>
    <mergeCell ref="S3:T3"/>
    <mergeCell ref="A83:F83"/>
    <mergeCell ref="A3:A4"/>
    <mergeCell ref="B3:B4"/>
    <mergeCell ref="C3:C4"/>
    <mergeCell ref="D3:D4"/>
    <mergeCell ref="E3:E4"/>
    <mergeCell ref="F3:F4"/>
    <mergeCell ref="R3:R4"/>
    <mergeCell ref="U3:U4"/>
    <mergeCell ref="V3:V4"/>
  </mergeCells>
  <pageMargins left="0.751388888888889" right="0.751388888888889" top="0.0784722222222222" bottom="0.196527777777778" header="0.5" footer="0.0784722222222222"/>
  <pageSetup paperSize="9" scale="30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8"/>
  <sheetViews>
    <sheetView zoomScale="85" zoomScaleNormal="85" workbookViewId="0">
      <pane ySplit="3" topLeftCell="A4" activePane="bottomLeft" state="frozen"/>
      <selection/>
      <selection pane="bottomLeft" activeCell="K31" sqref="K31"/>
    </sheetView>
  </sheetViews>
  <sheetFormatPr defaultColWidth="9" defaultRowHeight="14.25" outlineLevelRow="7"/>
  <cols>
    <col min="1" max="1" width="5.375" style="101" customWidth="1"/>
    <col min="2" max="2" width="17.775" style="102" customWidth="1"/>
    <col min="3" max="3" width="9" customWidth="1"/>
    <col min="4" max="4" width="9.11666666666667" customWidth="1"/>
    <col min="5" max="5" width="11.175" customWidth="1"/>
    <col min="6" max="6" width="9.75" customWidth="1"/>
    <col min="7" max="7" width="11.9416666666667" customWidth="1"/>
    <col min="8" max="9" width="10.375" customWidth="1"/>
    <col min="10" max="10" width="8.5" customWidth="1"/>
    <col min="11" max="11" width="10.375" customWidth="1"/>
    <col min="12" max="12" width="9.625" customWidth="1"/>
    <col min="13" max="13" width="8.375" style="101" customWidth="1"/>
    <col min="14" max="14" width="10.5833333333333" style="101" customWidth="1"/>
    <col min="15" max="15" width="10.55" style="101" customWidth="1"/>
    <col min="16" max="16" width="8.25" style="101" customWidth="1"/>
    <col min="17" max="17" width="8.25" customWidth="1"/>
    <col min="18" max="18" width="8.25" style="103" customWidth="1"/>
    <col min="19" max="19" width="12.4" customWidth="1"/>
    <col min="20" max="20" width="8.25" customWidth="1"/>
    <col min="21" max="21" width="11" customWidth="1"/>
    <col min="22" max="22" width="8.25" customWidth="1"/>
    <col min="23" max="30" width="8.375" customWidth="1"/>
    <col min="31" max="31" width="8.375" style="86" customWidth="1"/>
    <col min="32" max="32" width="10.7" customWidth="1"/>
    <col min="33" max="33" width="17.2" customWidth="1"/>
  </cols>
  <sheetData>
    <row r="1" s="99" customFormat="1" ht="18.75" spans="1:33">
      <c r="A1" s="104" t="s">
        <v>19</v>
      </c>
      <c r="B1" s="105"/>
      <c r="C1" s="106"/>
      <c r="D1" s="107"/>
      <c r="E1" s="107"/>
      <c r="F1" s="108"/>
      <c r="G1" s="108"/>
      <c r="H1" s="108"/>
      <c r="I1" s="108"/>
      <c r="J1" s="108"/>
      <c r="K1" s="108"/>
      <c r="L1" s="108"/>
      <c r="M1" s="143"/>
      <c r="N1" s="143"/>
      <c r="O1" s="143"/>
      <c r="P1" s="143"/>
      <c r="Q1" s="108"/>
      <c r="R1" s="161"/>
      <c r="S1" s="108"/>
      <c r="T1" s="162" t="s">
        <v>1</v>
      </c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72"/>
      <c r="AF1" s="162"/>
      <c r="AG1" s="178" t="s">
        <v>2</v>
      </c>
    </row>
    <row r="2" s="99" customFormat="1" ht="29" customHeight="1" spans="1:33">
      <c r="A2" s="109"/>
      <c r="B2" s="110"/>
      <c r="C2" s="111" t="s">
        <v>3</v>
      </c>
      <c r="D2" s="112" t="s">
        <v>4</v>
      </c>
      <c r="E2" s="113" t="s">
        <v>5</v>
      </c>
      <c r="F2" s="114" t="s">
        <v>6</v>
      </c>
      <c r="G2" s="112" t="s">
        <v>7</v>
      </c>
      <c r="H2" s="114" t="s">
        <v>5</v>
      </c>
      <c r="I2" s="144" t="s">
        <v>6</v>
      </c>
      <c r="J2" s="112" t="s">
        <v>8</v>
      </c>
      <c r="K2" s="114" t="s">
        <v>5</v>
      </c>
      <c r="L2" s="114" t="s">
        <v>6</v>
      </c>
      <c r="M2" s="145" t="s">
        <v>9</v>
      </c>
      <c r="N2" s="145" t="s">
        <v>10</v>
      </c>
      <c r="O2" s="145" t="s">
        <v>6</v>
      </c>
      <c r="P2" s="145" t="s">
        <v>11</v>
      </c>
      <c r="Q2" s="163" t="s">
        <v>10</v>
      </c>
      <c r="R2" s="164" t="s">
        <v>6</v>
      </c>
      <c r="S2" s="144" t="s">
        <v>12</v>
      </c>
      <c r="T2" s="112" t="s">
        <v>4</v>
      </c>
      <c r="U2" s="114" t="s">
        <v>10</v>
      </c>
      <c r="V2" s="114" t="s">
        <v>6</v>
      </c>
      <c r="W2" s="112" t="s">
        <v>7</v>
      </c>
      <c r="X2" s="114" t="s">
        <v>5</v>
      </c>
      <c r="Y2" s="114" t="s">
        <v>6</v>
      </c>
      <c r="Z2" s="145" t="s">
        <v>13</v>
      </c>
      <c r="AA2" s="114" t="s">
        <v>6</v>
      </c>
      <c r="AB2" s="114"/>
      <c r="AC2" s="145" t="s">
        <v>11</v>
      </c>
      <c r="AD2" s="114" t="s">
        <v>10</v>
      </c>
      <c r="AE2" s="123" t="s">
        <v>6</v>
      </c>
      <c r="AF2" s="144" t="s">
        <v>12</v>
      </c>
      <c r="AG2" s="179"/>
    </row>
    <row r="3" s="99" customFormat="1" ht="18.75" spans="1:33">
      <c r="A3" s="115"/>
      <c r="B3" s="116"/>
      <c r="C3" s="117"/>
      <c r="D3" s="118"/>
      <c r="E3" s="119">
        <v>0.16</v>
      </c>
      <c r="F3" s="120"/>
      <c r="G3" s="118"/>
      <c r="H3" s="146">
        <v>0.082</v>
      </c>
      <c r="I3" s="147"/>
      <c r="J3" s="118"/>
      <c r="K3" s="146">
        <v>0.0005</v>
      </c>
      <c r="L3" s="146"/>
      <c r="M3" s="145"/>
      <c r="N3" s="148">
        <v>0.004</v>
      </c>
      <c r="O3" s="149"/>
      <c r="P3" s="145"/>
      <c r="Q3" s="165">
        <v>0.005</v>
      </c>
      <c r="R3" s="166"/>
      <c r="S3" s="117"/>
      <c r="T3" s="118"/>
      <c r="U3" s="167">
        <v>0.08</v>
      </c>
      <c r="V3" s="120"/>
      <c r="W3" s="118"/>
      <c r="X3" s="173">
        <v>0.02</v>
      </c>
      <c r="Y3" s="173"/>
      <c r="Z3" s="174"/>
      <c r="AA3" s="174"/>
      <c r="AB3" s="173"/>
      <c r="AC3" s="145"/>
      <c r="AD3" s="165">
        <v>0.005</v>
      </c>
      <c r="AE3" s="175"/>
      <c r="AF3" s="117"/>
      <c r="AG3" s="180"/>
    </row>
    <row r="4" s="100" customFormat="1" ht="40" customHeight="1" spans="1:33">
      <c r="A4" s="114">
        <v>1</v>
      </c>
      <c r="B4" s="121" t="s">
        <v>14</v>
      </c>
      <c r="C4" s="184" t="s">
        <v>15</v>
      </c>
      <c r="D4" s="122">
        <v>4999</v>
      </c>
      <c r="E4" s="114">
        <v>799.84</v>
      </c>
      <c r="F4" s="123"/>
      <c r="G4" s="122">
        <v>4575</v>
      </c>
      <c r="H4" s="123">
        <v>375.15</v>
      </c>
      <c r="I4" s="123"/>
      <c r="J4" s="122">
        <v>4575</v>
      </c>
      <c r="K4" s="151">
        <v>4.58</v>
      </c>
      <c r="L4" s="123"/>
      <c r="M4" s="122">
        <v>4575</v>
      </c>
      <c r="N4" s="152">
        <v>20</v>
      </c>
      <c r="O4" s="152"/>
      <c r="P4" s="122">
        <v>4999</v>
      </c>
      <c r="Q4" s="151">
        <v>25</v>
      </c>
      <c r="R4" s="168"/>
      <c r="S4" s="123">
        <f>E4+F4+H4+I4+K4+L4+N4+O4+Q4+R4</f>
        <v>1224.57</v>
      </c>
      <c r="T4" s="122">
        <v>4999</v>
      </c>
      <c r="U4" s="152">
        <v>399.92</v>
      </c>
      <c r="V4" s="151"/>
      <c r="W4" s="122">
        <v>4575</v>
      </c>
      <c r="X4" s="151">
        <v>91.5</v>
      </c>
      <c r="Y4" s="150"/>
      <c r="Z4" s="122">
        <v>4575</v>
      </c>
      <c r="AA4" s="151">
        <v>22.88</v>
      </c>
      <c r="AB4" s="123"/>
      <c r="AC4" s="122">
        <v>4999</v>
      </c>
      <c r="AD4" s="151">
        <v>25</v>
      </c>
      <c r="AE4" s="123"/>
      <c r="AF4" s="123">
        <f>U4+V4+X4+Y4+AA4+AB4+AD4+AE4</f>
        <v>539.3</v>
      </c>
      <c r="AG4" s="123">
        <f>S4+AF4</f>
        <v>1763.87</v>
      </c>
    </row>
    <row r="5" s="100" customFormat="1" ht="48" customHeight="1" spans="1:33">
      <c r="A5" s="114">
        <v>2</v>
      </c>
      <c r="B5" s="121" t="s">
        <v>16</v>
      </c>
      <c r="C5" s="184" t="s">
        <v>17</v>
      </c>
      <c r="D5" s="122">
        <v>4999</v>
      </c>
      <c r="E5" s="114">
        <v>799.84</v>
      </c>
      <c r="F5" s="123"/>
      <c r="G5" s="122">
        <v>4575</v>
      </c>
      <c r="H5" s="123">
        <v>375.15</v>
      </c>
      <c r="I5" s="123"/>
      <c r="J5" s="122">
        <v>4575</v>
      </c>
      <c r="K5" s="151">
        <v>4.58</v>
      </c>
      <c r="L5" s="123"/>
      <c r="M5" s="122">
        <v>4575</v>
      </c>
      <c r="N5" s="152">
        <v>20</v>
      </c>
      <c r="O5" s="152"/>
      <c r="P5" s="122">
        <v>4999</v>
      </c>
      <c r="Q5" s="151">
        <v>25</v>
      </c>
      <c r="R5" s="168"/>
      <c r="S5" s="123">
        <f>E5+F5+H5+I5+K5+L5+N5+O5+Q5+R5</f>
        <v>1224.57</v>
      </c>
      <c r="T5" s="122">
        <v>4999</v>
      </c>
      <c r="U5" s="152">
        <v>399.92</v>
      </c>
      <c r="V5" s="151"/>
      <c r="W5" s="122">
        <v>4575</v>
      </c>
      <c r="X5" s="151">
        <v>91.5</v>
      </c>
      <c r="Y5" s="150"/>
      <c r="Z5" s="122">
        <v>4575</v>
      </c>
      <c r="AA5" s="151">
        <v>22.88</v>
      </c>
      <c r="AB5" s="123"/>
      <c r="AC5" s="122">
        <v>4999</v>
      </c>
      <c r="AD5" s="151">
        <v>25</v>
      </c>
      <c r="AE5" s="123"/>
      <c r="AF5" s="123">
        <f>U5+V5+X5+Y5+AA5+AB5+AD5+AE5</f>
        <v>539.3</v>
      </c>
      <c r="AG5" s="123">
        <f>S5+AF5</f>
        <v>1763.87</v>
      </c>
    </row>
    <row r="6" s="99" customFormat="1" ht="18.75" spans="1:33">
      <c r="A6" s="115" t="s">
        <v>18</v>
      </c>
      <c r="B6" s="116"/>
      <c r="C6" s="116"/>
      <c r="D6" s="116"/>
      <c r="E6" s="116">
        <f t="shared" ref="E6:I6" si="0">SUM(E4:E5)</f>
        <v>1599.68</v>
      </c>
      <c r="F6" s="185">
        <f t="shared" si="0"/>
        <v>0</v>
      </c>
      <c r="G6" s="129"/>
      <c r="H6" s="153">
        <f t="shared" si="0"/>
        <v>750.3</v>
      </c>
      <c r="I6" s="153">
        <f t="shared" si="0"/>
        <v>0</v>
      </c>
      <c r="J6" s="153"/>
      <c r="K6" s="153">
        <f t="shared" ref="K6:O6" si="1">SUM(K4:K5)</f>
        <v>9.16</v>
      </c>
      <c r="L6" s="153">
        <f>SUM(L3:L5)</f>
        <v>0</v>
      </c>
      <c r="M6" s="154"/>
      <c r="N6" s="153">
        <f t="shared" si="1"/>
        <v>40</v>
      </c>
      <c r="O6" s="185">
        <f t="shared" si="1"/>
        <v>0</v>
      </c>
      <c r="P6" s="154"/>
      <c r="Q6" s="129">
        <f t="shared" ref="Q6:S6" si="2">SUM(Q4:Q5)</f>
        <v>50</v>
      </c>
      <c r="R6" s="186">
        <f t="shared" si="2"/>
        <v>0</v>
      </c>
      <c r="S6" s="187">
        <f t="shared" si="2"/>
        <v>2449.14</v>
      </c>
      <c r="T6" s="129"/>
      <c r="U6" s="129">
        <f t="shared" ref="U6:AB6" si="3">SUM(U4:U5)</f>
        <v>799.84</v>
      </c>
      <c r="V6" s="129">
        <f t="shared" si="3"/>
        <v>0</v>
      </c>
      <c r="W6" s="129"/>
      <c r="X6" s="185">
        <f t="shared" si="3"/>
        <v>183</v>
      </c>
      <c r="Y6" s="185">
        <f t="shared" si="3"/>
        <v>0</v>
      </c>
      <c r="Z6" s="185">
        <f t="shared" si="3"/>
        <v>9150</v>
      </c>
      <c r="AA6" s="185">
        <f t="shared" si="3"/>
        <v>45.76</v>
      </c>
      <c r="AB6" s="185">
        <f t="shared" si="3"/>
        <v>0</v>
      </c>
      <c r="AC6" s="129"/>
      <c r="AD6" s="176">
        <f t="shared" ref="AD6:AF6" si="4">SUM(AD4:AD5)</f>
        <v>50</v>
      </c>
      <c r="AE6" s="176">
        <f t="shared" si="4"/>
        <v>0</v>
      </c>
      <c r="AF6" s="187">
        <f t="shared" si="4"/>
        <v>1078.6</v>
      </c>
      <c r="AG6" s="187">
        <f>S:S+AF:AF</f>
        <v>3527.74</v>
      </c>
    </row>
    <row r="7" s="99" customFormat="1" ht="34" customHeight="1" spans="1:34">
      <c r="A7" s="130"/>
      <c r="B7" s="131"/>
      <c r="C7" s="132"/>
      <c r="D7" s="132"/>
      <c r="E7" s="133">
        <f>SUM(E6:F6)</f>
        <v>1599.68</v>
      </c>
      <c r="F7" s="134"/>
      <c r="G7" s="135"/>
      <c r="H7" s="155">
        <f>SUM(H6:I6)</f>
        <v>750.3</v>
      </c>
      <c r="I7" s="155"/>
      <c r="J7" s="156"/>
      <c r="K7" s="157">
        <f>SUM(K6:L6)</f>
        <v>9.16</v>
      </c>
      <c r="L7" s="158"/>
      <c r="M7" s="159"/>
      <c r="N7" s="160">
        <f>N6+O6</f>
        <v>40</v>
      </c>
      <c r="O7" s="160"/>
      <c r="P7" s="159"/>
      <c r="Q7" s="160">
        <f>Q6+R6</f>
        <v>50</v>
      </c>
      <c r="R7" s="169"/>
      <c r="S7" s="135"/>
      <c r="T7" s="135"/>
      <c r="U7" s="160">
        <f>SUM(U6:V6)</f>
        <v>799.84</v>
      </c>
      <c r="V7" s="160"/>
      <c r="W7" s="135"/>
      <c r="X7" s="134">
        <f>X6+Y6</f>
        <v>183</v>
      </c>
      <c r="Y7" s="134"/>
      <c r="Z7" s="134"/>
      <c r="AA7" s="134"/>
      <c r="AB7" s="134"/>
      <c r="AC7" s="135"/>
      <c r="AD7" s="177">
        <f>SUM(AD6:AE6)</f>
        <v>50</v>
      </c>
      <c r="AE7" s="177"/>
      <c r="AF7" s="132"/>
      <c r="AG7" s="181"/>
      <c r="AH7" s="132"/>
    </row>
    <row r="8" ht="18" customHeight="1" spans="1:34">
      <c r="A8" s="136"/>
      <c r="B8" s="137"/>
      <c r="C8" s="138"/>
      <c r="D8" s="138"/>
      <c r="E8" s="138"/>
      <c r="F8" s="139"/>
      <c r="G8" s="140"/>
      <c r="H8" s="140"/>
      <c r="I8" s="140"/>
      <c r="J8" s="140"/>
      <c r="K8" s="140"/>
      <c r="L8" s="140"/>
      <c r="M8" s="136"/>
      <c r="N8" s="136"/>
      <c r="O8" s="136"/>
      <c r="P8" s="136"/>
      <c r="Q8" s="140"/>
      <c r="R8" s="170"/>
      <c r="S8" s="140"/>
      <c r="T8" s="140"/>
      <c r="U8" s="171"/>
      <c r="V8" s="171"/>
      <c r="W8" s="140"/>
      <c r="X8" s="140"/>
      <c r="Y8" s="140"/>
      <c r="Z8" s="140"/>
      <c r="AA8" s="140"/>
      <c r="AB8" s="140"/>
      <c r="AC8" s="140"/>
      <c r="AD8" s="171"/>
      <c r="AE8" s="171"/>
      <c r="AF8" s="182"/>
      <c r="AG8" s="183"/>
      <c r="AH8" s="138"/>
    </row>
  </sheetData>
  <mergeCells count="30">
    <mergeCell ref="F1:S1"/>
    <mergeCell ref="T1:AF1"/>
    <mergeCell ref="N3:O3"/>
    <mergeCell ref="Q3:R3"/>
    <mergeCell ref="U3:V3"/>
    <mergeCell ref="AD3:AE3"/>
    <mergeCell ref="A6:B6"/>
    <mergeCell ref="E7:F7"/>
    <mergeCell ref="H7:I7"/>
    <mergeCell ref="K7:L7"/>
    <mergeCell ref="N7:O7"/>
    <mergeCell ref="Q7:R7"/>
    <mergeCell ref="U7:V7"/>
    <mergeCell ref="X7:Y7"/>
    <mergeCell ref="AD7:AE7"/>
    <mergeCell ref="U8:V8"/>
    <mergeCell ref="AD8:AE8"/>
    <mergeCell ref="C2:C3"/>
    <mergeCell ref="D2:D3"/>
    <mergeCell ref="G2:G3"/>
    <mergeCell ref="J2:J3"/>
    <mergeCell ref="M2:M3"/>
    <mergeCell ref="P2:P3"/>
    <mergeCell ref="S2:S3"/>
    <mergeCell ref="T2:T3"/>
    <mergeCell ref="W2:W3"/>
    <mergeCell ref="AC2:AC3"/>
    <mergeCell ref="AF2:AF3"/>
    <mergeCell ref="AG1:AG3"/>
    <mergeCell ref="A1:B3"/>
  </mergeCells>
  <conditionalFormatting sqref="B4:B5">
    <cfRule type="duplicateValues" dxfId="0" priority="1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8"/>
  <sheetViews>
    <sheetView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5.375" style="101" customWidth="1"/>
    <col min="2" max="2" width="17.775" style="102" customWidth="1"/>
    <col min="3" max="3" width="21.6166666666667" style="102" customWidth="1"/>
    <col min="4" max="4" width="18.375" customWidth="1"/>
    <col min="5" max="5" width="9.11666666666667" customWidth="1"/>
    <col min="6" max="6" width="14.1166666666667" customWidth="1"/>
    <col min="7" max="7" width="12.7916666666667" customWidth="1"/>
    <col min="8" max="8" width="11.9416666666667" customWidth="1"/>
    <col min="9" max="9" width="14.4083333333333" customWidth="1"/>
    <col min="10" max="10" width="10.375" customWidth="1"/>
    <col min="11" max="11" width="8.5" customWidth="1"/>
    <col min="12" max="12" width="10.375" customWidth="1"/>
    <col min="13" max="13" width="9.625" customWidth="1"/>
    <col min="14" max="14" width="8.375" style="101" customWidth="1"/>
    <col min="15" max="15" width="10.5833333333333" style="101" customWidth="1"/>
    <col min="16" max="16" width="10.55" style="101" customWidth="1"/>
    <col min="17" max="17" width="8.25" style="101" customWidth="1"/>
    <col min="18" max="18" width="11.9083333333333" customWidth="1"/>
    <col min="19" max="19" width="12.5" style="103" customWidth="1"/>
    <col min="20" max="20" width="14.5583333333333" customWidth="1"/>
    <col min="21" max="21" width="8.25" customWidth="1"/>
    <col min="22" max="22" width="13.9666666666667" customWidth="1"/>
    <col min="23" max="23" width="11.9083333333333" customWidth="1"/>
    <col min="24" max="24" width="8.375" customWidth="1"/>
    <col min="25" max="26" width="10.1333333333333" customWidth="1"/>
    <col min="27" max="29" width="16.7583333333333" customWidth="1"/>
    <col min="30" max="31" width="8.375" customWidth="1"/>
    <col min="32" max="32" width="8.375" style="86" customWidth="1"/>
    <col min="33" max="33" width="10.7" customWidth="1"/>
    <col min="34" max="34" width="17.2" customWidth="1"/>
  </cols>
  <sheetData>
    <row r="1" s="99" customFormat="1" ht="18.75" spans="1:34">
      <c r="A1" s="104" t="s">
        <v>20</v>
      </c>
      <c r="B1" s="105"/>
      <c r="C1" s="105"/>
      <c r="D1" s="106"/>
      <c r="E1" s="107"/>
      <c r="F1" s="107"/>
      <c r="G1" s="108"/>
      <c r="H1" s="108"/>
      <c r="I1" s="108"/>
      <c r="J1" s="108"/>
      <c r="K1" s="108"/>
      <c r="L1" s="108"/>
      <c r="M1" s="108"/>
      <c r="N1" s="143"/>
      <c r="O1" s="143"/>
      <c r="P1" s="143"/>
      <c r="Q1" s="143"/>
      <c r="R1" s="108"/>
      <c r="S1" s="161"/>
      <c r="T1" s="108"/>
      <c r="U1" s="162" t="s">
        <v>1</v>
      </c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72"/>
      <c r="AG1" s="162"/>
      <c r="AH1" s="178" t="s">
        <v>2</v>
      </c>
    </row>
    <row r="2" s="99" customFormat="1" ht="29" customHeight="1" spans="1:34">
      <c r="A2" s="109"/>
      <c r="B2" s="110"/>
      <c r="C2" s="110" t="s">
        <v>21</v>
      </c>
      <c r="D2" s="111" t="s">
        <v>3</v>
      </c>
      <c r="E2" s="112" t="s">
        <v>4</v>
      </c>
      <c r="F2" s="113" t="s">
        <v>5</v>
      </c>
      <c r="G2" s="114" t="s">
        <v>6</v>
      </c>
      <c r="H2" s="112" t="s">
        <v>7</v>
      </c>
      <c r="I2" s="114" t="s">
        <v>5</v>
      </c>
      <c r="J2" s="144" t="s">
        <v>6</v>
      </c>
      <c r="K2" s="112" t="s">
        <v>8</v>
      </c>
      <c r="L2" s="114" t="s">
        <v>5</v>
      </c>
      <c r="M2" s="114" t="s">
        <v>6</v>
      </c>
      <c r="N2" s="145" t="s">
        <v>9</v>
      </c>
      <c r="O2" s="145" t="s">
        <v>10</v>
      </c>
      <c r="P2" s="145" t="s">
        <v>6</v>
      </c>
      <c r="Q2" s="145" t="s">
        <v>11</v>
      </c>
      <c r="R2" s="163" t="s">
        <v>10</v>
      </c>
      <c r="S2" s="164" t="s">
        <v>6</v>
      </c>
      <c r="T2" s="144" t="s">
        <v>12</v>
      </c>
      <c r="U2" s="112" t="s">
        <v>4</v>
      </c>
      <c r="V2" s="114" t="s">
        <v>10</v>
      </c>
      <c r="W2" s="114" t="s">
        <v>6</v>
      </c>
      <c r="X2" s="112" t="s">
        <v>7</v>
      </c>
      <c r="Y2" s="114" t="s">
        <v>5</v>
      </c>
      <c r="Z2" s="114" t="s">
        <v>6</v>
      </c>
      <c r="AA2" s="145" t="s">
        <v>13</v>
      </c>
      <c r="AB2" s="114" t="s">
        <v>6</v>
      </c>
      <c r="AC2" s="114"/>
      <c r="AD2" s="145" t="s">
        <v>11</v>
      </c>
      <c r="AE2" s="114" t="s">
        <v>10</v>
      </c>
      <c r="AF2" s="123" t="s">
        <v>6</v>
      </c>
      <c r="AG2" s="144" t="s">
        <v>12</v>
      </c>
      <c r="AH2" s="179"/>
    </row>
    <row r="3" s="99" customFormat="1" ht="18.75" spans="1:34">
      <c r="A3" s="115"/>
      <c r="B3" s="116"/>
      <c r="C3" s="116"/>
      <c r="D3" s="117"/>
      <c r="E3" s="118"/>
      <c r="F3" s="119">
        <v>0.16</v>
      </c>
      <c r="G3" s="120"/>
      <c r="H3" s="118"/>
      <c r="I3" s="146">
        <v>0.082</v>
      </c>
      <c r="J3" s="147"/>
      <c r="K3" s="118"/>
      <c r="L3" s="146">
        <v>0.0005</v>
      </c>
      <c r="M3" s="146"/>
      <c r="N3" s="145"/>
      <c r="O3" s="148">
        <v>0.004</v>
      </c>
      <c r="P3" s="149"/>
      <c r="Q3" s="145"/>
      <c r="R3" s="165">
        <v>0.005</v>
      </c>
      <c r="S3" s="166"/>
      <c r="T3" s="117"/>
      <c r="U3" s="118"/>
      <c r="V3" s="167">
        <v>0.08</v>
      </c>
      <c r="W3" s="120"/>
      <c r="X3" s="118"/>
      <c r="Y3" s="173">
        <v>0.02</v>
      </c>
      <c r="Z3" s="173"/>
      <c r="AA3" s="174"/>
      <c r="AB3" s="174"/>
      <c r="AC3" s="173"/>
      <c r="AD3" s="145"/>
      <c r="AE3" s="165">
        <v>0.005</v>
      </c>
      <c r="AF3" s="175"/>
      <c r="AG3" s="117"/>
      <c r="AH3" s="180"/>
    </row>
    <row r="4" s="100" customFormat="1" ht="40" customHeight="1" spans="1:34">
      <c r="A4" s="114">
        <v>1</v>
      </c>
      <c r="B4" s="121" t="s">
        <v>14</v>
      </c>
      <c r="C4" s="121"/>
      <c r="D4" s="114" t="s">
        <v>15</v>
      </c>
      <c r="E4" s="122">
        <v>4999</v>
      </c>
      <c r="F4" s="114">
        <v>799.84</v>
      </c>
      <c r="G4" s="123">
        <v>67.84</v>
      </c>
      <c r="H4" s="124">
        <v>4999</v>
      </c>
      <c r="I4" s="150">
        <v>409.92</v>
      </c>
      <c r="J4" s="123"/>
      <c r="K4" s="122">
        <v>4999</v>
      </c>
      <c r="L4" s="151">
        <v>5</v>
      </c>
      <c r="M4" s="123"/>
      <c r="N4" s="122">
        <v>4999</v>
      </c>
      <c r="O4" s="152">
        <v>20</v>
      </c>
      <c r="P4" s="152">
        <v>1.7</v>
      </c>
      <c r="Q4" s="122">
        <v>4999</v>
      </c>
      <c r="R4" s="151">
        <v>25</v>
      </c>
      <c r="S4" s="168">
        <v>2.12</v>
      </c>
      <c r="T4" s="123">
        <f t="shared" ref="T4:T9" si="0">F4+G4+I4+J4+L4+M4+O4+P4+R4+S4</f>
        <v>1331.42</v>
      </c>
      <c r="U4" s="122">
        <v>4999</v>
      </c>
      <c r="V4" s="152">
        <v>399.92</v>
      </c>
      <c r="W4" s="151">
        <v>33.92</v>
      </c>
      <c r="X4" s="122">
        <v>4999</v>
      </c>
      <c r="Y4" s="150">
        <v>99.98</v>
      </c>
      <c r="Z4" s="150"/>
      <c r="AA4" s="122">
        <v>4999</v>
      </c>
      <c r="AB4" s="151">
        <v>25</v>
      </c>
      <c r="AC4" s="123"/>
      <c r="AD4" s="122">
        <v>4999</v>
      </c>
      <c r="AE4" s="151">
        <v>25</v>
      </c>
      <c r="AF4" s="123">
        <v>2.12</v>
      </c>
      <c r="AG4" s="123">
        <f t="shared" ref="AG4:AG9" si="1">V4+W4+Y4+Z4+AB4+AC4+AE4+AF4</f>
        <v>585.94</v>
      </c>
      <c r="AH4" s="123">
        <f t="shared" ref="AH4:AH9" si="2">T4+AG4</f>
        <v>1917.36</v>
      </c>
    </row>
    <row r="5" s="100" customFormat="1" ht="40" customHeight="1" spans="1:34">
      <c r="A5" s="114">
        <v>2</v>
      </c>
      <c r="B5" s="121" t="s">
        <v>22</v>
      </c>
      <c r="C5" s="121"/>
      <c r="D5" s="114" t="s">
        <v>17</v>
      </c>
      <c r="E5" s="122">
        <v>4999</v>
      </c>
      <c r="F5" s="114">
        <v>799.84</v>
      </c>
      <c r="G5" s="114">
        <v>799.84</v>
      </c>
      <c r="H5" s="124">
        <v>4999</v>
      </c>
      <c r="I5" s="150">
        <v>409.92</v>
      </c>
      <c r="J5" s="150">
        <v>409.92</v>
      </c>
      <c r="K5" s="122">
        <v>4999</v>
      </c>
      <c r="L5" s="151">
        <v>5</v>
      </c>
      <c r="M5" s="151">
        <v>5</v>
      </c>
      <c r="N5" s="122">
        <v>4999</v>
      </c>
      <c r="O5" s="152">
        <v>20</v>
      </c>
      <c r="P5" s="152">
        <v>20</v>
      </c>
      <c r="Q5" s="122">
        <v>4999</v>
      </c>
      <c r="R5" s="151">
        <v>25</v>
      </c>
      <c r="S5" s="151">
        <v>25</v>
      </c>
      <c r="T5" s="123">
        <f t="shared" si="0"/>
        <v>2519.52</v>
      </c>
      <c r="U5" s="122">
        <v>4999</v>
      </c>
      <c r="V5" s="152">
        <v>399.92</v>
      </c>
      <c r="W5" s="152">
        <v>399.92</v>
      </c>
      <c r="X5" s="122">
        <v>4999</v>
      </c>
      <c r="Y5" s="150">
        <v>99.98</v>
      </c>
      <c r="Z5" s="150">
        <v>99.98</v>
      </c>
      <c r="AA5" s="122">
        <v>4999</v>
      </c>
      <c r="AB5" s="151">
        <v>25</v>
      </c>
      <c r="AC5" s="151">
        <v>25</v>
      </c>
      <c r="AD5" s="122">
        <v>4999</v>
      </c>
      <c r="AE5" s="151">
        <v>25</v>
      </c>
      <c r="AF5" s="151">
        <v>25</v>
      </c>
      <c r="AG5" s="123">
        <f t="shared" si="1"/>
        <v>1099.8</v>
      </c>
      <c r="AH5" s="123">
        <f t="shared" si="2"/>
        <v>3619.32</v>
      </c>
    </row>
    <row r="6" s="100" customFormat="1" ht="40" customHeight="1" spans="1:34">
      <c r="A6" s="114">
        <v>3</v>
      </c>
      <c r="B6" s="121" t="s">
        <v>23</v>
      </c>
      <c r="C6" s="121"/>
      <c r="D6" s="114" t="s">
        <v>24</v>
      </c>
      <c r="E6" s="122">
        <v>4999</v>
      </c>
      <c r="F6" s="114">
        <v>799.84</v>
      </c>
      <c r="G6" s="114">
        <v>799.84</v>
      </c>
      <c r="H6" s="124">
        <v>4999</v>
      </c>
      <c r="I6" s="150">
        <v>409.92</v>
      </c>
      <c r="J6" s="150">
        <v>409.92</v>
      </c>
      <c r="K6" s="122">
        <v>4999</v>
      </c>
      <c r="L6" s="151">
        <v>5</v>
      </c>
      <c r="M6" s="122">
        <v>5</v>
      </c>
      <c r="N6" s="122">
        <v>4999</v>
      </c>
      <c r="O6" s="152">
        <v>20</v>
      </c>
      <c r="P6" s="152">
        <v>20</v>
      </c>
      <c r="Q6" s="122">
        <v>4999</v>
      </c>
      <c r="R6" s="151">
        <v>25</v>
      </c>
      <c r="S6" s="151">
        <v>25</v>
      </c>
      <c r="T6" s="123">
        <f t="shared" si="0"/>
        <v>2519.52</v>
      </c>
      <c r="U6" s="122">
        <v>4999</v>
      </c>
      <c r="V6" s="152">
        <v>399.92</v>
      </c>
      <c r="W6" s="152">
        <v>399.92</v>
      </c>
      <c r="X6" s="122">
        <v>4999</v>
      </c>
      <c r="Y6" s="150">
        <v>99.98</v>
      </c>
      <c r="Z6" s="150">
        <v>99.98</v>
      </c>
      <c r="AA6" s="122">
        <v>4999</v>
      </c>
      <c r="AB6" s="151">
        <v>25</v>
      </c>
      <c r="AC6" s="151">
        <v>25</v>
      </c>
      <c r="AD6" s="122">
        <v>4999</v>
      </c>
      <c r="AE6" s="151">
        <v>25</v>
      </c>
      <c r="AF6" s="151">
        <v>25</v>
      </c>
      <c r="AG6" s="123">
        <f t="shared" si="1"/>
        <v>1099.8</v>
      </c>
      <c r="AH6" s="123">
        <f t="shared" si="2"/>
        <v>3619.32</v>
      </c>
    </row>
    <row r="7" s="100" customFormat="1" ht="40" customHeight="1" spans="1:34">
      <c r="A7" s="114">
        <v>4</v>
      </c>
      <c r="B7" s="125" t="s">
        <v>25</v>
      </c>
      <c r="C7" s="125" t="s">
        <v>26</v>
      </c>
      <c r="D7" s="114" t="s">
        <v>27</v>
      </c>
      <c r="E7" s="122">
        <v>4999</v>
      </c>
      <c r="F7" s="114">
        <v>799.84</v>
      </c>
      <c r="G7" s="123"/>
      <c r="H7" s="124">
        <v>4999</v>
      </c>
      <c r="I7" s="150">
        <v>409.92</v>
      </c>
      <c r="J7" s="123"/>
      <c r="K7" s="124">
        <v>4999</v>
      </c>
      <c r="L7" s="151">
        <v>5</v>
      </c>
      <c r="M7" s="123"/>
      <c r="N7" s="122">
        <v>4999</v>
      </c>
      <c r="O7" s="152">
        <v>20</v>
      </c>
      <c r="P7" s="152"/>
      <c r="Q7" s="122">
        <v>4999</v>
      </c>
      <c r="R7" s="151">
        <v>25</v>
      </c>
      <c r="S7" s="168"/>
      <c r="T7" s="123">
        <f t="shared" si="0"/>
        <v>1259.76</v>
      </c>
      <c r="U7" s="122">
        <v>4999</v>
      </c>
      <c r="V7" s="152">
        <v>399.92</v>
      </c>
      <c r="W7" s="151"/>
      <c r="X7" s="122">
        <v>4999</v>
      </c>
      <c r="Y7" s="150">
        <v>99.98</v>
      </c>
      <c r="Z7" s="150"/>
      <c r="AA7" s="122">
        <v>4999</v>
      </c>
      <c r="AB7" s="151">
        <v>25</v>
      </c>
      <c r="AC7" s="123"/>
      <c r="AD7" s="122">
        <v>4999</v>
      </c>
      <c r="AE7" s="151">
        <v>25</v>
      </c>
      <c r="AF7" s="123"/>
      <c r="AG7" s="123">
        <f t="shared" si="1"/>
        <v>549.9</v>
      </c>
      <c r="AH7" s="123">
        <f t="shared" si="2"/>
        <v>1809.66</v>
      </c>
    </row>
    <row r="8" s="100" customFormat="1" ht="40" customHeight="1" spans="1:34">
      <c r="A8" s="114">
        <v>5</v>
      </c>
      <c r="B8" s="125" t="s">
        <v>28</v>
      </c>
      <c r="C8" s="125" t="s">
        <v>29</v>
      </c>
      <c r="D8" s="114" t="s">
        <v>27</v>
      </c>
      <c r="E8" s="122">
        <v>5700</v>
      </c>
      <c r="F8" s="114">
        <v>912</v>
      </c>
      <c r="G8" s="123"/>
      <c r="H8" s="122">
        <v>5700</v>
      </c>
      <c r="I8" s="123">
        <v>467.4</v>
      </c>
      <c r="J8" s="123"/>
      <c r="K8" s="122">
        <v>5700</v>
      </c>
      <c r="L8" s="151">
        <v>5.7</v>
      </c>
      <c r="M8" s="123"/>
      <c r="N8" s="122">
        <v>5700</v>
      </c>
      <c r="O8" s="152">
        <v>22.8</v>
      </c>
      <c r="P8" s="152"/>
      <c r="Q8" s="122">
        <v>5700</v>
      </c>
      <c r="R8" s="151">
        <v>28.5</v>
      </c>
      <c r="S8" s="168"/>
      <c r="T8" s="123">
        <f t="shared" si="0"/>
        <v>1436.4</v>
      </c>
      <c r="U8" s="122">
        <v>5700</v>
      </c>
      <c r="V8" s="152">
        <v>456</v>
      </c>
      <c r="W8" s="151"/>
      <c r="X8" s="122">
        <v>5700</v>
      </c>
      <c r="Y8" s="151">
        <v>114</v>
      </c>
      <c r="Z8" s="150"/>
      <c r="AA8" s="122">
        <v>5700</v>
      </c>
      <c r="AB8" s="151">
        <v>28.5</v>
      </c>
      <c r="AC8" s="123"/>
      <c r="AD8" s="122">
        <v>5700</v>
      </c>
      <c r="AE8" s="151">
        <v>28.5</v>
      </c>
      <c r="AF8" s="123"/>
      <c r="AG8" s="123">
        <f t="shared" si="1"/>
        <v>627</v>
      </c>
      <c r="AH8" s="123">
        <f t="shared" si="2"/>
        <v>2063.4</v>
      </c>
    </row>
    <row r="9" s="100" customFormat="1" ht="40" customHeight="1" spans="1:34">
      <c r="A9" s="114">
        <v>6</v>
      </c>
      <c r="B9" s="126" t="s">
        <v>30</v>
      </c>
      <c r="C9" s="125" t="s">
        <v>31</v>
      </c>
      <c r="D9" s="114" t="s">
        <v>27</v>
      </c>
      <c r="E9" s="122">
        <v>4999</v>
      </c>
      <c r="F9" s="114">
        <v>799.84</v>
      </c>
      <c r="G9" s="123"/>
      <c r="H9" s="124">
        <v>4999</v>
      </c>
      <c r="I9" s="150">
        <v>409.92</v>
      </c>
      <c r="J9" s="123"/>
      <c r="K9" s="124">
        <v>4999</v>
      </c>
      <c r="L9" s="151">
        <v>5</v>
      </c>
      <c r="M9" s="123"/>
      <c r="N9" s="122">
        <v>4999</v>
      </c>
      <c r="O9" s="152">
        <v>20</v>
      </c>
      <c r="P9" s="152"/>
      <c r="Q9" s="122">
        <v>4999</v>
      </c>
      <c r="R9" s="151">
        <v>25</v>
      </c>
      <c r="S9" s="168"/>
      <c r="T9" s="123">
        <f t="shared" si="0"/>
        <v>1259.76</v>
      </c>
      <c r="U9" s="122">
        <v>4999</v>
      </c>
      <c r="V9" s="152">
        <v>399.92</v>
      </c>
      <c r="W9" s="151"/>
      <c r="X9" s="122">
        <v>4999</v>
      </c>
      <c r="Y9" s="150">
        <v>99.98</v>
      </c>
      <c r="Z9" s="150"/>
      <c r="AA9" s="122">
        <v>4999</v>
      </c>
      <c r="AB9" s="151">
        <v>25</v>
      </c>
      <c r="AC9" s="123"/>
      <c r="AD9" s="122">
        <v>4999</v>
      </c>
      <c r="AE9" s="151">
        <v>25</v>
      </c>
      <c r="AF9" s="123"/>
      <c r="AG9" s="123">
        <f t="shared" si="1"/>
        <v>549.9</v>
      </c>
      <c r="AH9" s="123">
        <f t="shared" si="2"/>
        <v>1809.66</v>
      </c>
    </row>
    <row r="10" s="99" customFormat="1" ht="34" customHeight="1" spans="1:34">
      <c r="A10" s="115" t="s">
        <v>18</v>
      </c>
      <c r="B10" s="116"/>
      <c r="C10" s="116"/>
      <c r="D10" s="116"/>
      <c r="E10" s="116"/>
      <c r="F10" s="127">
        <f t="shared" ref="F10:I10" si="3">SUM(F4:F9)</f>
        <v>4911.2</v>
      </c>
      <c r="G10" s="128">
        <f t="shared" si="3"/>
        <v>1667.52</v>
      </c>
      <c r="H10" s="129"/>
      <c r="I10" s="127">
        <f t="shared" si="3"/>
        <v>2517</v>
      </c>
      <c r="J10" s="153">
        <f t="shared" ref="J10:M10" si="4">SUM(J4:J9)</f>
        <v>819.84</v>
      </c>
      <c r="K10" s="153"/>
      <c r="L10" s="127">
        <f t="shared" si="4"/>
        <v>30.7</v>
      </c>
      <c r="M10" s="127">
        <f t="shared" si="4"/>
        <v>10</v>
      </c>
      <c r="N10" s="154"/>
      <c r="O10" s="127">
        <f t="shared" ref="O10:T10" si="5">SUM(O4:O9)</f>
        <v>122.8</v>
      </c>
      <c r="P10" s="127">
        <f t="shared" si="5"/>
        <v>41.7</v>
      </c>
      <c r="Q10" s="154"/>
      <c r="R10" s="127">
        <f t="shared" si="5"/>
        <v>153.5</v>
      </c>
      <c r="S10" s="127">
        <f t="shared" si="5"/>
        <v>52.12</v>
      </c>
      <c r="T10" s="127">
        <f t="shared" si="5"/>
        <v>10326.38</v>
      </c>
      <c r="U10" s="129"/>
      <c r="V10" s="127">
        <f t="shared" ref="T10:W10" si="6">SUM(V4:V9)</f>
        <v>2455.6</v>
      </c>
      <c r="W10" s="127">
        <f t="shared" si="6"/>
        <v>833.76</v>
      </c>
      <c r="X10" s="129"/>
      <c r="Y10" s="127">
        <f t="shared" ref="Y10:AC10" si="7">SUM(Y4:Y9)</f>
        <v>613.9</v>
      </c>
      <c r="Z10" s="127">
        <f t="shared" si="7"/>
        <v>199.96</v>
      </c>
      <c r="AA10" s="127">
        <f t="shared" si="7"/>
        <v>30695</v>
      </c>
      <c r="AB10" s="127">
        <f t="shared" si="7"/>
        <v>153.5</v>
      </c>
      <c r="AC10" s="127">
        <f t="shared" si="7"/>
        <v>50</v>
      </c>
      <c r="AD10" s="129"/>
      <c r="AE10" s="176">
        <f t="shared" ref="AE10:AH10" si="8">SUM(AE4:AE9)</f>
        <v>153.5</v>
      </c>
      <c r="AF10" s="176">
        <f t="shared" si="8"/>
        <v>52.12</v>
      </c>
      <c r="AG10" s="176">
        <f t="shared" si="8"/>
        <v>4512.34</v>
      </c>
      <c r="AH10" s="176">
        <f t="shared" si="8"/>
        <v>14838.72</v>
      </c>
    </row>
    <row r="11" s="99" customFormat="1" ht="34" customHeight="1" spans="1:35">
      <c r="A11" s="130"/>
      <c r="B11" s="131"/>
      <c r="C11" s="131"/>
      <c r="D11" s="132"/>
      <c r="E11" s="132"/>
      <c r="F11" s="133">
        <f>SUM(F10:G10)</f>
        <v>6578.72</v>
      </c>
      <c r="G11" s="134"/>
      <c r="H11" s="135"/>
      <c r="I11" s="155">
        <f>SUM(I10:J10)</f>
        <v>3336.84</v>
      </c>
      <c r="J11" s="155"/>
      <c r="K11" s="156"/>
      <c r="L11" s="157">
        <f>SUM(L10:M10)</f>
        <v>40.7</v>
      </c>
      <c r="M11" s="158"/>
      <c r="N11" s="159"/>
      <c r="O11" s="160">
        <f>O10+P10</f>
        <v>164.5</v>
      </c>
      <c r="P11" s="160"/>
      <c r="Q11" s="159"/>
      <c r="R11" s="160">
        <f>R10+S10</f>
        <v>205.62</v>
      </c>
      <c r="S11" s="169"/>
      <c r="T11" s="135"/>
      <c r="U11" s="135"/>
      <c r="V11" s="160">
        <f>SUM(V10:W10)</f>
        <v>3289.36</v>
      </c>
      <c r="W11" s="160"/>
      <c r="X11" s="135"/>
      <c r="Y11" s="134">
        <f>Y10+Z10</f>
        <v>813.86</v>
      </c>
      <c r="Z11" s="134"/>
      <c r="AA11" s="134"/>
      <c r="AB11" s="134">
        <f>AB10+AC10</f>
        <v>203.5</v>
      </c>
      <c r="AC11" s="134"/>
      <c r="AD11" s="135"/>
      <c r="AE11" s="177">
        <f>SUM(AE10:AF10)</f>
        <v>205.62</v>
      </c>
      <c r="AF11" s="177"/>
      <c r="AG11" s="132"/>
      <c r="AH11" s="181"/>
      <c r="AI11" s="132"/>
    </row>
    <row r="12" ht="18" customHeight="1" spans="1:35">
      <c r="A12" s="136"/>
      <c r="B12" s="137"/>
      <c r="C12" s="137"/>
      <c r="D12" s="138"/>
      <c r="E12" s="138"/>
      <c r="F12" s="138"/>
      <c r="G12" s="139"/>
      <c r="H12" s="140"/>
      <c r="I12" s="140"/>
      <c r="J12" s="140"/>
      <c r="K12" s="140"/>
      <c r="L12" s="140"/>
      <c r="M12" s="140"/>
      <c r="N12" s="136"/>
      <c r="O12" s="136"/>
      <c r="P12" s="136"/>
      <c r="Q12" s="136"/>
      <c r="R12" s="140"/>
      <c r="S12" s="170"/>
      <c r="T12" s="140"/>
      <c r="U12" s="140"/>
      <c r="V12" s="171"/>
      <c r="W12" s="171"/>
      <c r="X12" s="140"/>
      <c r="Y12" s="140"/>
      <c r="Z12" s="140"/>
      <c r="AA12" s="140"/>
      <c r="AB12" s="140"/>
      <c r="AC12" s="140"/>
      <c r="AD12" s="140"/>
      <c r="AE12" s="171"/>
      <c r="AF12" s="171"/>
      <c r="AG12" s="182"/>
      <c r="AH12" s="183"/>
      <c r="AI12" s="138"/>
    </row>
    <row r="13" spans="6:14">
      <c r="F13" s="141" t="s">
        <v>32</v>
      </c>
      <c r="G13" s="141" t="s">
        <v>33</v>
      </c>
      <c r="H13" t="s">
        <v>34</v>
      </c>
      <c r="I13" s="141" t="s">
        <v>35</v>
      </c>
      <c r="J13" t="s">
        <v>36</v>
      </c>
      <c r="K13" t="s">
        <v>37</v>
      </c>
      <c r="L13" s="141" t="s">
        <v>38</v>
      </c>
      <c r="M13" t="s">
        <v>39</v>
      </c>
      <c r="N13" t="s">
        <v>40</v>
      </c>
    </row>
    <row r="14" spans="6:14">
      <c r="F14">
        <v>67.84</v>
      </c>
      <c r="G14">
        <v>33.92</v>
      </c>
      <c r="H14">
        <v>2.12</v>
      </c>
      <c r="I14">
        <v>2.12</v>
      </c>
      <c r="J14">
        <v>10</v>
      </c>
      <c r="K14">
        <v>819.84</v>
      </c>
      <c r="L14">
        <v>199.96</v>
      </c>
      <c r="M14">
        <v>50</v>
      </c>
      <c r="N14" s="101">
        <v>1.7</v>
      </c>
    </row>
    <row r="15" spans="6:14">
      <c r="F15">
        <v>1599.68</v>
      </c>
      <c r="G15">
        <v>799.84</v>
      </c>
      <c r="H15">
        <v>50</v>
      </c>
      <c r="I15">
        <v>50</v>
      </c>
      <c r="J15">
        <v>15</v>
      </c>
      <c r="K15">
        <v>1287.24</v>
      </c>
      <c r="L15">
        <v>313.96</v>
      </c>
      <c r="M15">
        <v>75</v>
      </c>
      <c r="N15" s="101">
        <v>40</v>
      </c>
    </row>
    <row r="16" spans="6:14">
      <c r="F16">
        <v>2511.68</v>
      </c>
      <c r="G16">
        <v>1255.84</v>
      </c>
      <c r="H16">
        <v>78.5</v>
      </c>
      <c r="I16">
        <v>75</v>
      </c>
      <c r="J16">
        <v>15.7</v>
      </c>
      <c r="K16">
        <v>1229.76</v>
      </c>
      <c r="L16">
        <v>299.94</v>
      </c>
      <c r="M16">
        <v>78.5</v>
      </c>
      <c r="N16" s="101">
        <v>60</v>
      </c>
    </row>
    <row r="17" spans="6:14">
      <c r="F17">
        <v>2399.52</v>
      </c>
      <c r="G17">
        <v>1199.76</v>
      </c>
      <c r="H17">
        <v>75</v>
      </c>
      <c r="I17">
        <v>78.5</v>
      </c>
      <c r="N17" s="101">
        <v>62.8</v>
      </c>
    </row>
    <row r="18" spans="6:28">
      <c r="F18" s="142">
        <f>F14+F15+F16+F17</f>
        <v>6578.72</v>
      </c>
      <c r="G18" s="142">
        <f t="shared" ref="G18:N18" si="9">G14+G15+G16+G17</f>
        <v>3289.36</v>
      </c>
      <c r="H18" s="142">
        <f t="shared" si="9"/>
        <v>205.62</v>
      </c>
      <c r="I18" s="142">
        <f t="shared" si="9"/>
        <v>205.62</v>
      </c>
      <c r="J18" s="142">
        <f t="shared" si="9"/>
        <v>40.7</v>
      </c>
      <c r="K18" s="142">
        <f t="shared" si="9"/>
        <v>3336.84</v>
      </c>
      <c r="L18" s="142">
        <f t="shared" si="9"/>
        <v>813.86</v>
      </c>
      <c r="M18" s="142">
        <f t="shared" si="9"/>
        <v>203.5</v>
      </c>
      <c r="N18" s="142">
        <f t="shared" si="9"/>
        <v>164.5</v>
      </c>
      <c r="AB18">
        <f>T10+AG10</f>
        <v>14838.72</v>
      </c>
    </row>
  </sheetData>
  <mergeCells count="31">
    <mergeCell ref="G1:T1"/>
    <mergeCell ref="U1:AG1"/>
    <mergeCell ref="O3:P3"/>
    <mergeCell ref="R3:S3"/>
    <mergeCell ref="V3:W3"/>
    <mergeCell ref="AE3:AF3"/>
    <mergeCell ref="A10:B10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V12:W12"/>
    <mergeCell ref="AE12:AF12"/>
    <mergeCell ref="D2:D3"/>
    <mergeCell ref="E2:E3"/>
    <mergeCell ref="H2:H3"/>
    <mergeCell ref="K2:K3"/>
    <mergeCell ref="N2:N3"/>
    <mergeCell ref="Q2:Q3"/>
    <mergeCell ref="T2:T3"/>
    <mergeCell ref="U2:U3"/>
    <mergeCell ref="X2:X3"/>
    <mergeCell ref="AD2:AD3"/>
    <mergeCell ref="AG2:AG3"/>
    <mergeCell ref="AH1:AH3"/>
    <mergeCell ref="A1:B3"/>
  </mergeCells>
  <conditionalFormatting sqref="B7">
    <cfRule type="duplicateValues" dxfId="1" priority="6"/>
  </conditionalFormatting>
  <conditionalFormatting sqref="B7:C7">
    <cfRule type="duplicateValues" dxfId="0" priority="5"/>
  </conditionalFormatting>
  <conditionalFormatting sqref="B8">
    <cfRule type="duplicateValues" dxfId="0" priority="3"/>
  </conditionalFormatting>
  <conditionalFormatting sqref="C8">
    <cfRule type="duplicateValues" dxfId="0" priority="4"/>
  </conditionalFormatting>
  <conditionalFormatting sqref="B9">
    <cfRule type="duplicateValues" dxfId="0" priority="1"/>
  </conditionalFormatting>
  <conditionalFormatting sqref="C9">
    <cfRule type="duplicateValues" dxfId="0" priority="2"/>
  </conditionalFormatting>
  <conditionalFormatting sqref="B4:C6">
    <cfRule type="duplicateValues" dxfId="0" priority="7"/>
  </conditionalFormatting>
  <pageMargins left="0.751388888888889" right="0.751388888888889" top="1" bottom="1" header="0.5" footer="0.5"/>
  <pageSetup paperSize="9" scale="3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zoomScale="85" zoomScaleNormal="85" workbookViewId="0">
      <selection activeCell="D22" sqref="D22"/>
    </sheetView>
  </sheetViews>
  <sheetFormatPr defaultColWidth="8.8" defaultRowHeight="14.25" outlineLevelRow="7"/>
  <cols>
    <col min="1" max="2" width="8.8" style="86"/>
    <col min="3" max="4" width="22.8" style="86" customWidth="1"/>
    <col min="5" max="8" width="9.5"/>
    <col min="9" max="10" width="9.5" style="8"/>
    <col min="11" max="13" width="8.8" style="8"/>
    <col min="14" max="14" width="9.5" style="8"/>
    <col min="15" max="17" width="8.8" style="8"/>
    <col min="18" max="20" width="9.5" style="8"/>
  </cols>
  <sheetData>
    <row r="1" s="1" customFormat="1" ht="25.5" spans="1:20">
      <c r="A1" s="10" t="s">
        <v>41</v>
      </c>
      <c r="B1" s="10"/>
      <c r="C1" s="10"/>
      <c r="D1" s="10"/>
      <c r="E1" s="87"/>
      <c r="F1" s="87"/>
      <c r="G1" s="10"/>
      <c r="H1" s="10"/>
      <c r="I1" s="12"/>
      <c r="J1" s="15"/>
      <c r="K1" s="12"/>
      <c r="L1" s="12"/>
      <c r="M1" s="12"/>
      <c r="N1" s="12"/>
      <c r="O1" s="15"/>
      <c r="P1" s="12"/>
      <c r="Q1" s="15"/>
      <c r="R1" s="12"/>
      <c r="S1" s="12"/>
      <c r="T1" s="52"/>
    </row>
    <row r="2" s="1" customFormat="1" ht="19" customHeight="1" spans="1:20">
      <c r="A2" s="16" t="s">
        <v>42</v>
      </c>
      <c r="B2" s="88"/>
      <c r="C2" s="88"/>
      <c r="D2" s="88"/>
      <c r="E2" s="89"/>
      <c r="F2" s="89"/>
      <c r="G2" s="88"/>
      <c r="H2" s="88"/>
      <c r="I2" s="17"/>
      <c r="J2" s="19"/>
      <c r="K2" s="17"/>
      <c r="L2" s="17"/>
      <c r="M2" s="17"/>
      <c r="N2" s="17"/>
      <c r="O2" s="19"/>
      <c r="P2" s="17"/>
      <c r="Q2" s="19"/>
      <c r="R2" s="17"/>
      <c r="S2" s="17"/>
      <c r="T2" s="52"/>
    </row>
    <row r="3" s="1" customFormat="1" ht="43" customHeight="1" spans="1:20">
      <c r="A3" s="20" t="s">
        <v>43</v>
      </c>
      <c r="B3" s="90" t="s">
        <v>44</v>
      </c>
      <c r="C3" s="90" t="s">
        <v>45</v>
      </c>
      <c r="D3" s="25" t="s">
        <v>46</v>
      </c>
      <c r="E3" s="25" t="s">
        <v>47</v>
      </c>
      <c r="F3" s="96" t="s">
        <v>48</v>
      </c>
      <c r="G3" s="25" t="s">
        <v>49</v>
      </c>
      <c r="H3" s="25" t="s">
        <v>50</v>
      </c>
      <c r="I3" s="26" t="s">
        <v>51</v>
      </c>
      <c r="J3" s="27"/>
      <c r="K3" s="26" t="s">
        <v>52</v>
      </c>
      <c r="L3" s="26" t="s">
        <v>53</v>
      </c>
      <c r="M3" s="26"/>
      <c r="N3" s="27" t="s">
        <v>54</v>
      </c>
      <c r="O3" s="27"/>
      <c r="P3" s="27" t="s">
        <v>55</v>
      </c>
      <c r="Q3" s="27"/>
      <c r="R3" s="26" t="s">
        <v>18</v>
      </c>
      <c r="S3" s="26"/>
      <c r="T3" s="27" t="s">
        <v>56</v>
      </c>
    </row>
    <row r="4" s="1" customFormat="1" ht="34" customHeight="1" spans="1:20">
      <c r="A4" s="28"/>
      <c r="B4" s="91"/>
      <c r="C4" s="91"/>
      <c r="D4" s="31"/>
      <c r="E4" s="31"/>
      <c r="F4" s="97"/>
      <c r="G4" s="31"/>
      <c r="H4" s="31"/>
      <c r="I4" s="32" t="s">
        <v>57</v>
      </c>
      <c r="J4" s="33" t="s">
        <v>58</v>
      </c>
      <c r="K4" s="32" t="s">
        <v>59</v>
      </c>
      <c r="L4" s="32" t="s">
        <v>60</v>
      </c>
      <c r="M4" s="33" t="s">
        <v>61</v>
      </c>
      <c r="N4" s="32" t="s">
        <v>62</v>
      </c>
      <c r="O4" s="33" t="s">
        <v>63</v>
      </c>
      <c r="P4" s="32" t="s">
        <v>64</v>
      </c>
      <c r="Q4" s="33" t="s">
        <v>61</v>
      </c>
      <c r="R4" s="51" t="s">
        <v>65</v>
      </c>
      <c r="S4" s="51" t="s">
        <v>66</v>
      </c>
      <c r="T4" s="27"/>
    </row>
    <row r="5" s="69" customFormat="1" ht="32" customHeight="1" spans="1:20">
      <c r="A5" s="92">
        <v>1</v>
      </c>
      <c r="B5" s="92" t="s">
        <v>14</v>
      </c>
      <c r="C5" s="92" t="s">
        <v>67</v>
      </c>
      <c r="D5" s="92" t="s">
        <v>15</v>
      </c>
      <c r="E5" s="93">
        <v>4999</v>
      </c>
      <c r="F5" s="93">
        <v>4999</v>
      </c>
      <c r="G5" s="93">
        <v>4999</v>
      </c>
      <c r="H5" s="93">
        <v>4999</v>
      </c>
      <c r="I5" s="72">
        <v>799.84</v>
      </c>
      <c r="J5" s="72">
        <v>399.92</v>
      </c>
      <c r="K5" s="72">
        <v>20</v>
      </c>
      <c r="L5" s="72">
        <v>25</v>
      </c>
      <c r="M5" s="72">
        <v>25</v>
      </c>
      <c r="N5" s="72">
        <v>409.92</v>
      </c>
      <c r="O5" s="72">
        <v>99.98</v>
      </c>
      <c r="P5" s="72">
        <v>5</v>
      </c>
      <c r="Q5" s="72">
        <v>25</v>
      </c>
      <c r="R5" s="72">
        <f>I5+K5+L5+N5+P5</f>
        <v>1259.76</v>
      </c>
      <c r="S5" s="72">
        <f>J5+M5+O5+Q5</f>
        <v>549.9</v>
      </c>
      <c r="T5" s="72">
        <f>R5+S5</f>
        <v>1809.66</v>
      </c>
    </row>
    <row r="6" s="69" customFormat="1" ht="32" customHeight="1" spans="1:20">
      <c r="A6" s="92">
        <v>2</v>
      </c>
      <c r="B6" s="92" t="s">
        <v>23</v>
      </c>
      <c r="C6" s="92" t="s">
        <v>68</v>
      </c>
      <c r="D6" s="92" t="s">
        <v>24</v>
      </c>
      <c r="E6" s="93">
        <v>4999</v>
      </c>
      <c r="F6" s="93">
        <v>4999</v>
      </c>
      <c r="G6" s="93">
        <v>4999</v>
      </c>
      <c r="H6" s="93">
        <v>4999</v>
      </c>
      <c r="I6" s="72">
        <v>799.84</v>
      </c>
      <c r="J6" s="72">
        <v>399.92</v>
      </c>
      <c r="K6" s="72">
        <v>20</v>
      </c>
      <c r="L6" s="72">
        <v>25</v>
      </c>
      <c r="M6" s="72">
        <v>25</v>
      </c>
      <c r="N6" s="72">
        <v>409.92</v>
      </c>
      <c r="O6" s="72">
        <v>99.98</v>
      </c>
      <c r="P6" s="72">
        <v>5</v>
      </c>
      <c r="Q6" s="72">
        <v>25</v>
      </c>
      <c r="R6" s="72">
        <f>I6+K6+L6+N6+P6</f>
        <v>1259.76</v>
      </c>
      <c r="S6" s="72">
        <f>J6+M6+O6+Q6</f>
        <v>549.9</v>
      </c>
      <c r="T6" s="72">
        <f>R6+S6</f>
        <v>1809.66</v>
      </c>
    </row>
    <row r="7" s="69" customFormat="1" ht="32" customHeight="1" spans="1:20">
      <c r="A7" s="92">
        <v>3</v>
      </c>
      <c r="B7" s="92" t="s">
        <v>22</v>
      </c>
      <c r="C7" s="92" t="s">
        <v>69</v>
      </c>
      <c r="D7" s="92" t="s">
        <v>17</v>
      </c>
      <c r="E7" s="93">
        <v>4999</v>
      </c>
      <c r="F7" s="93">
        <v>4999</v>
      </c>
      <c r="G7" s="93">
        <v>4999</v>
      </c>
      <c r="H7" s="93">
        <v>4999</v>
      </c>
      <c r="I7" s="72">
        <v>799.84</v>
      </c>
      <c r="J7" s="72">
        <v>399.92</v>
      </c>
      <c r="K7" s="72">
        <v>20</v>
      </c>
      <c r="L7" s="72">
        <v>25</v>
      </c>
      <c r="M7" s="72">
        <v>25</v>
      </c>
      <c r="N7" s="72">
        <v>409.92</v>
      </c>
      <c r="O7" s="72">
        <v>99.98</v>
      </c>
      <c r="P7" s="72">
        <v>5</v>
      </c>
      <c r="Q7" s="72">
        <v>25</v>
      </c>
      <c r="R7" s="72">
        <f>I7+K7+L7+N7+P7</f>
        <v>1259.76</v>
      </c>
      <c r="S7" s="72">
        <f>J7+M7+O7+Q7</f>
        <v>549.9</v>
      </c>
      <c r="T7" s="72">
        <f>R7+S7</f>
        <v>1809.66</v>
      </c>
    </row>
    <row r="8" s="69" customFormat="1" ht="32" customHeight="1" spans="1:20">
      <c r="A8" s="94" t="s">
        <v>18</v>
      </c>
      <c r="B8" s="95"/>
      <c r="C8" s="95"/>
      <c r="D8" s="95"/>
      <c r="E8" s="95"/>
      <c r="F8" s="95"/>
      <c r="G8" s="95"/>
      <c r="H8" s="98"/>
      <c r="I8" s="72">
        <f>SUM(I5:I7)</f>
        <v>2399.52</v>
      </c>
      <c r="J8" s="72">
        <f t="shared" ref="J8:T8" si="0">SUM(J5:J7)</f>
        <v>1199.76</v>
      </c>
      <c r="K8" s="72">
        <f t="shared" si="0"/>
        <v>60</v>
      </c>
      <c r="L8" s="72">
        <f t="shared" si="0"/>
        <v>75</v>
      </c>
      <c r="M8" s="72">
        <f t="shared" si="0"/>
        <v>75</v>
      </c>
      <c r="N8" s="72">
        <f t="shared" si="0"/>
        <v>1229.76</v>
      </c>
      <c r="O8" s="72">
        <f t="shared" si="0"/>
        <v>299.94</v>
      </c>
      <c r="P8" s="72">
        <f t="shared" si="0"/>
        <v>15</v>
      </c>
      <c r="Q8" s="72">
        <f t="shared" si="0"/>
        <v>75</v>
      </c>
      <c r="R8" s="72">
        <f t="shared" si="0"/>
        <v>3779.28</v>
      </c>
      <c r="S8" s="72">
        <f t="shared" si="0"/>
        <v>1649.7</v>
      </c>
      <c r="T8" s="72">
        <f t="shared" si="0"/>
        <v>5428.98</v>
      </c>
    </row>
  </sheetData>
  <mergeCells count="17">
    <mergeCell ref="A1:S1"/>
    <mergeCell ref="A2:S2"/>
    <mergeCell ref="I3:J3"/>
    <mergeCell ref="L3:M3"/>
    <mergeCell ref="N3:O3"/>
    <mergeCell ref="P3:Q3"/>
    <mergeCell ref="R3:S3"/>
    <mergeCell ref="A8:H8"/>
    <mergeCell ref="A3:A4"/>
    <mergeCell ref="B3:B4"/>
    <mergeCell ref="C3:C4"/>
    <mergeCell ref="D3:D4"/>
    <mergeCell ref="E3:E4"/>
    <mergeCell ref="F3:F4"/>
    <mergeCell ref="G3:G4"/>
    <mergeCell ref="H3:H4"/>
    <mergeCell ref="T3:T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zoomScale="85" zoomScaleNormal="85" workbookViewId="0">
      <selection activeCell="P14" sqref="P14"/>
    </sheetView>
  </sheetViews>
  <sheetFormatPr defaultColWidth="8.8" defaultRowHeight="14.25"/>
  <cols>
    <col min="1" max="2" width="8.8" style="86"/>
    <col min="3" max="3" width="22.8" style="86" customWidth="1"/>
    <col min="4" max="4" width="18.2333333333333" style="86" customWidth="1"/>
    <col min="5" max="5" width="9.5"/>
    <col min="6" max="7" width="9.5" style="8"/>
    <col min="8" max="10" width="8.8" style="8"/>
    <col min="11" max="11" width="9.5" style="8"/>
    <col min="12" max="12" width="8.8" style="8"/>
    <col min="13" max="14" width="13.9583333333333" style="8" customWidth="1"/>
    <col min="15" max="17" width="9.5" style="8"/>
  </cols>
  <sheetData>
    <row r="1" s="1" customFormat="1" ht="25.5" spans="1:17">
      <c r="A1" s="10" t="s">
        <v>70</v>
      </c>
      <c r="B1" s="10"/>
      <c r="C1" s="10"/>
      <c r="D1" s="10"/>
      <c r="E1" s="87"/>
      <c r="F1" s="12"/>
      <c r="G1" s="15"/>
      <c r="H1" s="12"/>
      <c r="I1" s="12"/>
      <c r="J1" s="12"/>
      <c r="K1" s="12"/>
      <c r="L1" s="15"/>
      <c r="M1" s="12"/>
      <c r="N1" s="15"/>
      <c r="O1" s="12"/>
      <c r="P1" s="12"/>
      <c r="Q1" s="52"/>
    </row>
    <row r="2" s="1" customFormat="1" ht="19" customHeight="1" spans="1:17">
      <c r="A2" s="16" t="s">
        <v>42</v>
      </c>
      <c r="B2" s="88"/>
      <c r="C2" s="88"/>
      <c r="D2" s="88"/>
      <c r="E2" s="89"/>
      <c r="F2" s="17"/>
      <c r="G2" s="19"/>
      <c r="H2" s="17"/>
      <c r="I2" s="17"/>
      <c r="J2" s="17"/>
      <c r="K2" s="17"/>
      <c r="L2" s="19"/>
      <c r="M2" s="17"/>
      <c r="N2" s="19"/>
      <c r="O2" s="17"/>
      <c r="P2" s="17"/>
      <c r="Q2" s="52"/>
    </row>
    <row r="3" s="1" customFormat="1" ht="43" customHeight="1" spans="1:17">
      <c r="A3" s="20" t="s">
        <v>43</v>
      </c>
      <c r="B3" s="90" t="s">
        <v>44</v>
      </c>
      <c r="C3" s="90" t="s">
        <v>45</v>
      </c>
      <c r="D3" s="25" t="s">
        <v>46</v>
      </c>
      <c r="E3" s="25" t="s">
        <v>47</v>
      </c>
      <c r="F3" s="26" t="s">
        <v>51</v>
      </c>
      <c r="G3" s="27"/>
      <c r="H3" s="26" t="s">
        <v>52</v>
      </c>
      <c r="I3" s="26" t="s">
        <v>53</v>
      </c>
      <c r="J3" s="26"/>
      <c r="K3" s="27" t="s">
        <v>54</v>
      </c>
      <c r="L3" s="27"/>
      <c r="M3" s="27" t="s">
        <v>8</v>
      </c>
      <c r="N3" s="27" t="s">
        <v>71</v>
      </c>
      <c r="O3" s="26" t="s">
        <v>18</v>
      </c>
      <c r="P3" s="26"/>
      <c r="Q3" s="27" t="s">
        <v>56</v>
      </c>
    </row>
    <row r="4" s="1" customFormat="1" ht="34" customHeight="1" spans="1:17">
      <c r="A4" s="28"/>
      <c r="B4" s="91"/>
      <c r="C4" s="91"/>
      <c r="D4" s="31"/>
      <c r="E4" s="31"/>
      <c r="F4" s="32" t="s">
        <v>57</v>
      </c>
      <c r="G4" s="33" t="s">
        <v>58</v>
      </c>
      <c r="H4" s="32" t="s">
        <v>59</v>
      </c>
      <c r="I4" s="32" t="s">
        <v>60</v>
      </c>
      <c r="J4" s="33" t="s">
        <v>61</v>
      </c>
      <c r="K4" s="32" t="s">
        <v>62</v>
      </c>
      <c r="L4" s="33" t="s">
        <v>63</v>
      </c>
      <c r="M4" s="32" t="s">
        <v>64</v>
      </c>
      <c r="N4" s="33" t="s">
        <v>61</v>
      </c>
      <c r="O4" s="51" t="s">
        <v>65</v>
      </c>
      <c r="P4" s="51" t="s">
        <v>66</v>
      </c>
      <c r="Q4" s="27"/>
    </row>
    <row r="5" s="69" customFormat="1" ht="32" customHeight="1" spans="1:17">
      <c r="A5" s="92">
        <v>1</v>
      </c>
      <c r="B5" s="92" t="s">
        <v>14</v>
      </c>
      <c r="C5" s="92" t="s">
        <v>67</v>
      </c>
      <c r="D5" s="92" t="s">
        <v>15</v>
      </c>
      <c r="E5" s="93">
        <v>4999</v>
      </c>
      <c r="F5" s="72">
        <v>799.84</v>
      </c>
      <c r="G5" s="72">
        <v>399.92</v>
      </c>
      <c r="H5" s="72">
        <v>20</v>
      </c>
      <c r="I5" s="72">
        <v>25</v>
      </c>
      <c r="J5" s="72">
        <v>25</v>
      </c>
      <c r="K5" s="72">
        <v>409.92</v>
      </c>
      <c r="L5" s="72">
        <v>99.98</v>
      </c>
      <c r="M5" s="72">
        <v>5</v>
      </c>
      <c r="N5" s="72">
        <v>25</v>
      </c>
      <c r="O5" s="72">
        <f>F5+H5+I5+K5+M5</f>
        <v>1259.76</v>
      </c>
      <c r="P5" s="72">
        <f>G5+J5+L5+N5</f>
        <v>549.9</v>
      </c>
      <c r="Q5" s="72">
        <f>O5+P5</f>
        <v>1809.66</v>
      </c>
    </row>
    <row r="6" s="69" customFormat="1" ht="32" customHeight="1" spans="1:17">
      <c r="A6" s="92">
        <v>2</v>
      </c>
      <c r="B6" s="92" t="s">
        <v>23</v>
      </c>
      <c r="C6" s="92" t="s">
        <v>68</v>
      </c>
      <c r="D6" s="92" t="s">
        <v>24</v>
      </c>
      <c r="E6" s="93">
        <v>4999</v>
      </c>
      <c r="F6" s="72">
        <v>799.84</v>
      </c>
      <c r="G6" s="72">
        <v>399.92</v>
      </c>
      <c r="H6" s="72">
        <v>20</v>
      </c>
      <c r="I6" s="72">
        <v>25</v>
      </c>
      <c r="J6" s="72">
        <v>25</v>
      </c>
      <c r="K6" s="72">
        <v>409.92</v>
      </c>
      <c r="L6" s="72">
        <v>99.98</v>
      </c>
      <c r="M6" s="72">
        <v>5</v>
      </c>
      <c r="N6" s="72">
        <v>25</v>
      </c>
      <c r="O6" s="72">
        <f>F6+H6+I6+K6+M6</f>
        <v>1259.76</v>
      </c>
      <c r="P6" s="72">
        <f>G6+J6+L6+N6</f>
        <v>549.9</v>
      </c>
      <c r="Q6" s="72">
        <f>O6+P6</f>
        <v>1809.66</v>
      </c>
    </row>
    <row r="7" s="69" customFormat="1" ht="32" customHeight="1" spans="1:17">
      <c r="A7" s="92">
        <v>3</v>
      </c>
      <c r="B7" s="92" t="s">
        <v>72</v>
      </c>
      <c r="C7" s="92" t="s">
        <v>73</v>
      </c>
      <c r="D7" s="92" t="s">
        <v>74</v>
      </c>
      <c r="E7" s="93">
        <v>4999</v>
      </c>
      <c r="F7" s="72">
        <v>799.84</v>
      </c>
      <c r="G7" s="72">
        <v>399.92</v>
      </c>
      <c r="H7" s="72">
        <v>20</v>
      </c>
      <c r="I7" s="72">
        <v>25</v>
      </c>
      <c r="J7" s="72">
        <v>25</v>
      </c>
      <c r="K7" s="72">
        <v>409.92</v>
      </c>
      <c r="L7" s="72">
        <v>99.98</v>
      </c>
      <c r="M7" s="72">
        <v>5</v>
      </c>
      <c r="N7" s="72">
        <v>25</v>
      </c>
      <c r="O7" s="72">
        <f>F7+H7+I7+K7+M7</f>
        <v>1259.76</v>
      </c>
      <c r="P7" s="72">
        <f>G7+J7+L7+N7</f>
        <v>549.9</v>
      </c>
      <c r="Q7" s="72">
        <f>O7+P7</f>
        <v>1809.66</v>
      </c>
    </row>
    <row r="8" s="69" customFormat="1" ht="32" customHeight="1" spans="1:17">
      <c r="A8" s="92">
        <v>4</v>
      </c>
      <c r="B8" s="92" t="s">
        <v>75</v>
      </c>
      <c r="C8" s="92" t="s">
        <v>76</v>
      </c>
      <c r="D8" s="92" t="s">
        <v>74</v>
      </c>
      <c r="E8" s="93">
        <v>4999</v>
      </c>
      <c r="F8" s="72">
        <v>799.84</v>
      </c>
      <c r="G8" s="72">
        <v>399.92</v>
      </c>
      <c r="H8" s="72">
        <v>20</v>
      </c>
      <c r="I8" s="72">
        <v>25</v>
      </c>
      <c r="J8" s="72">
        <v>25</v>
      </c>
      <c r="K8" s="72">
        <v>409.92</v>
      </c>
      <c r="L8" s="72">
        <v>99.98</v>
      </c>
      <c r="M8" s="72">
        <v>5</v>
      </c>
      <c r="N8" s="72">
        <v>25</v>
      </c>
      <c r="O8" s="72">
        <f>F8+H8+I8+K8+M8</f>
        <v>1259.76</v>
      </c>
      <c r="P8" s="72">
        <f>G8+J8+L8+N8</f>
        <v>549.9</v>
      </c>
      <c r="Q8" s="72">
        <f>O8+P8</f>
        <v>1809.66</v>
      </c>
    </row>
    <row r="9" s="69" customFormat="1" ht="32" customHeight="1" spans="1:17">
      <c r="A9" s="94" t="s">
        <v>18</v>
      </c>
      <c r="B9" s="95"/>
      <c r="C9" s="95"/>
      <c r="D9" s="95"/>
      <c r="E9" s="95"/>
      <c r="F9" s="72">
        <f>SUM(F5:F8)</f>
        <v>3199.36</v>
      </c>
      <c r="G9" s="72">
        <f t="shared" ref="G9:Q9" si="0">SUM(G5:G8)</f>
        <v>1599.68</v>
      </c>
      <c r="H9" s="72">
        <f t="shared" si="0"/>
        <v>80</v>
      </c>
      <c r="I9" s="72">
        <f t="shared" si="0"/>
        <v>100</v>
      </c>
      <c r="J9" s="72">
        <f t="shared" si="0"/>
        <v>100</v>
      </c>
      <c r="K9" s="72">
        <f t="shared" si="0"/>
        <v>1639.68</v>
      </c>
      <c r="L9" s="72">
        <f t="shared" si="0"/>
        <v>399.92</v>
      </c>
      <c r="M9" s="72">
        <f t="shared" si="0"/>
        <v>20</v>
      </c>
      <c r="N9" s="72">
        <f t="shared" si="0"/>
        <v>100</v>
      </c>
      <c r="O9" s="72">
        <f t="shared" si="0"/>
        <v>5039.04</v>
      </c>
      <c r="P9" s="72">
        <f t="shared" si="0"/>
        <v>2199.6</v>
      </c>
      <c r="Q9" s="72">
        <f t="shared" si="0"/>
        <v>7238.64</v>
      </c>
    </row>
  </sheetData>
  <mergeCells count="13">
    <mergeCell ref="A1:P1"/>
    <mergeCell ref="A2:P2"/>
    <mergeCell ref="F3:G3"/>
    <mergeCell ref="I3:J3"/>
    <mergeCell ref="K3:L3"/>
    <mergeCell ref="O3:P3"/>
    <mergeCell ref="A9:E9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85" zoomScaleNormal="85" workbookViewId="0">
      <selection activeCell="C9" sqref="C9"/>
    </sheetView>
  </sheetViews>
  <sheetFormatPr defaultColWidth="8.8" defaultRowHeight="14.25"/>
  <cols>
    <col min="1" max="2" width="8.8" style="6"/>
    <col min="3" max="3" width="22.8" style="6" customWidth="1"/>
    <col min="4" max="4" width="18.2333333333333" style="6" customWidth="1"/>
    <col min="5" max="7" width="9.5" style="8"/>
    <col min="8" max="10" width="8.8" style="8"/>
    <col min="11" max="11" width="9.5" style="8"/>
    <col min="12" max="12" width="8.8" style="8"/>
    <col min="13" max="14" width="13.9583333333333" style="8" customWidth="1"/>
    <col min="15" max="16" width="9.5" style="8"/>
    <col min="17" max="17" width="10.375" style="8"/>
  </cols>
  <sheetData>
    <row r="1" s="1" customFormat="1" ht="25.5" spans="1:17">
      <c r="A1" s="12" t="s">
        <v>77</v>
      </c>
      <c r="B1" s="12"/>
      <c r="C1" s="12"/>
      <c r="D1" s="12"/>
      <c r="E1" s="14"/>
      <c r="F1" s="12"/>
      <c r="G1" s="15"/>
      <c r="H1" s="12"/>
      <c r="I1" s="12"/>
      <c r="J1" s="12"/>
      <c r="K1" s="12"/>
      <c r="L1" s="15"/>
      <c r="M1" s="12"/>
      <c r="N1" s="15"/>
      <c r="O1" s="12"/>
      <c r="P1" s="12"/>
      <c r="Q1" s="52"/>
    </row>
    <row r="2" s="1" customFormat="1" ht="19" customHeight="1" spans="1:17">
      <c r="A2" s="85" t="s">
        <v>42</v>
      </c>
      <c r="B2" s="17"/>
      <c r="C2" s="17"/>
      <c r="D2" s="17"/>
      <c r="E2" s="18"/>
      <c r="F2" s="17"/>
      <c r="G2" s="19"/>
      <c r="H2" s="17"/>
      <c r="I2" s="17"/>
      <c r="J2" s="17"/>
      <c r="K2" s="17"/>
      <c r="L2" s="19"/>
      <c r="M2" s="17"/>
      <c r="N2" s="19"/>
      <c r="O2" s="17"/>
      <c r="P2" s="17"/>
      <c r="Q2" s="52"/>
    </row>
    <row r="3" s="1" customFormat="1" ht="43" customHeight="1" spans="1:17">
      <c r="A3" s="26" t="s">
        <v>43</v>
      </c>
      <c r="B3" s="22" t="s">
        <v>44</v>
      </c>
      <c r="C3" s="22" t="s">
        <v>45</v>
      </c>
      <c r="D3" s="24" t="s">
        <v>46</v>
      </c>
      <c r="E3" s="24" t="s">
        <v>78</v>
      </c>
      <c r="F3" s="26" t="s">
        <v>51</v>
      </c>
      <c r="G3" s="27"/>
      <c r="H3" s="26" t="s">
        <v>52</v>
      </c>
      <c r="I3" s="26" t="s">
        <v>53</v>
      </c>
      <c r="J3" s="26"/>
      <c r="K3" s="27" t="s">
        <v>54</v>
      </c>
      <c r="L3" s="27"/>
      <c r="M3" s="27" t="s">
        <v>8</v>
      </c>
      <c r="N3" s="27" t="s">
        <v>71</v>
      </c>
      <c r="O3" s="26" t="s">
        <v>18</v>
      </c>
      <c r="P3" s="26"/>
      <c r="Q3" s="27" t="s">
        <v>56</v>
      </c>
    </row>
    <row r="4" s="1" customFormat="1" ht="34" customHeight="1" spans="1:17">
      <c r="A4" s="51"/>
      <c r="B4" s="29"/>
      <c r="C4" s="29"/>
      <c r="D4" s="30"/>
      <c r="E4" s="30"/>
      <c r="F4" s="32" t="s">
        <v>57</v>
      </c>
      <c r="G4" s="33" t="s">
        <v>58</v>
      </c>
      <c r="H4" s="32" t="s">
        <v>59</v>
      </c>
      <c r="I4" s="32" t="s">
        <v>60</v>
      </c>
      <c r="J4" s="33" t="s">
        <v>61</v>
      </c>
      <c r="K4" s="32" t="s">
        <v>62</v>
      </c>
      <c r="L4" s="33" t="s">
        <v>63</v>
      </c>
      <c r="M4" s="32" t="s">
        <v>64</v>
      </c>
      <c r="N4" s="33" t="s">
        <v>61</v>
      </c>
      <c r="O4" s="51" t="s">
        <v>65</v>
      </c>
      <c r="P4" s="51" t="s">
        <v>66</v>
      </c>
      <c r="Q4" s="27"/>
    </row>
    <row r="5" s="69" customFormat="1" ht="32" customHeight="1" spans="1:17">
      <c r="A5" s="72">
        <v>1</v>
      </c>
      <c r="B5" s="72" t="s">
        <v>14</v>
      </c>
      <c r="C5" s="72" t="s">
        <v>67</v>
      </c>
      <c r="D5" s="72" t="s">
        <v>15</v>
      </c>
      <c r="E5" s="72" t="s">
        <v>79</v>
      </c>
      <c r="F5" s="72">
        <v>799.84</v>
      </c>
      <c r="G5" s="84">
        <v>399.92</v>
      </c>
      <c r="H5" s="84">
        <v>20</v>
      </c>
      <c r="I5" s="84">
        <v>25</v>
      </c>
      <c r="J5" s="84">
        <v>25</v>
      </c>
      <c r="K5" s="84">
        <v>409.92</v>
      </c>
      <c r="L5" s="84">
        <v>99.98</v>
      </c>
      <c r="M5" s="84">
        <v>5</v>
      </c>
      <c r="N5" s="84">
        <v>25</v>
      </c>
      <c r="O5" s="72">
        <f>F5+H5+I5+K5+M5</f>
        <v>1259.76</v>
      </c>
      <c r="P5" s="72">
        <f>G5+J5+L5+N5</f>
        <v>549.9</v>
      </c>
      <c r="Q5" s="72">
        <f>O5+P5</f>
        <v>1809.66</v>
      </c>
    </row>
    <row r="6" s="69" customFormat="1" ht="32" customHeight="1" spans="1:17">
      <c r="A6" s="72">
        <v>2</v>
      </c>
      <c r="B6" s="72" t="s">
        <v>23</v>
      </c>
      <c r="C6" s="72" t="s">
        <v>68</v>
      </c>
      <c r="D6" s="72" t="s">
        <v>24</v>
      </c>
      <c r="E6" s="72" t="s">
        <v>79</v>
      </c>
      <c r="F6" s="72">
        <v>799.84</v>
      </c>
      <c r="G6" s="84">
        <v>399.92</v>
      </c>
      <c r="H6" s="84">
        <v>20</v>
      </c>
      <c r="I6" s="84">
        <v>25</v>
      </c>
      <c r="J6" s="84">
        <v>25</v>
      </c>
      <c r="K6" s="84">
        <v>409.92</v>
      </c>
      <c r="L6" s="84">
        <v>99.98</v>
      </c>
      <c r="M6" s="84">
        <v>5</v>
      </c>
      <c r="N6" s="84">
        <v>25</v>
      </c>
      <c r="O6" s="72">
        <f>F6+H6+I6+K6+M6</f>
        <v>1259.76</v>
      </c>
      <c r="P6" s="72">
        <f>G6+J6+L6+N6</f>
        <v>549.9</v>
      </c>
      <c r="Q6" s="72">
        <f>O6+P6</f>
        <v>1809.66</v>
      </c>
    </row>
    <row r="7" s="69" customFormat="1" ht="32" customHeight="1" spans="1:17">
      <c r="A7" s="72">
        <v>3</v>
      </c>
      <c r="B7" s="72" t="s">
        <v>72</v>
      </c>
      <c r="C7" s="72" t="s">
        <v>73</v>
      </c>
      <c r="D7" s="72" t="s">
        <v>74</v>
      </c>
      <c r="E7" s="72" t="s">
        <v>79</v>
      </c>
      <c r="F7" s="72">
        <v>799.84</v>
      </c>
      <c r="G7" s="84">
        <v>399.92</v>
      </c>
      <c r="H7" s="84">
        <v>20</v>
      </c>
      <c r="I7" s="84">
        <v>25</v>
      </c>
      <c r="J7" s="84">
        <v>25</v>
      </c>
      <c r="K7" s="84">
        <v>409.92</v>
      </c>
      <c r="L7" s="84">
        <v>99.98</v>
      </c>
      <c r="M7" s="84">
        <v>5</v>
      </c>
      <c r="N7" s="84">
        <v>25</v>
      </c>
      <c r="O7" s="72">
        <f>F7+H7+I7+K7+M7</f>
        <v>1259.76</v>
      </c>
      <c r="P7" s="72">
        <f>G7+J7+L7+N7</f>
        <v>549.9</v>
      </c>
      <c r="Q7" s="72">
        <f>O7+P7</f>
        <v>1809.66</v>
      </c>
    </row>
    <row r="8" s="69" customFormat="1" ht="32" customHeight="1" spans="1:17">
      <c r="A8" s="72">
        <v>4</v>
      </c>
      <c r="B8" s="72" t="s">
        <v>75</v>
      </c>
      <c r="C8" s="72" t="s">
        <v>76</v>
      </c>
      <c r="D8" s="72" t="s">
        <v>74</v>
      </c>
      <c r="E8" s="72" t="s">
        <v>79</v>
      </c>
      <c r="F8" s="72">
        <v>799.84</v>
      </c>
      <c r="G8" s="84">
        <v>399.92</v>
      </c>
      <c r="H8" s="84">
        <v>20</v>
      </c>
      <c r="I8" s="84">
        <v>25</v>
      </c>
      <c r="J8" s="84">
        <v>25</v>
      </c>
      <c r="K8" s="84">
        <v>409.92</v>
      </c>
      <c r="L8" s="84">
        <v>99.98</v>
      </c>
      <c r="M8" s="84">
        <v>5</v>
      </c>
      <c r="N8" s="84">
        <v>25</v>
      </c>
      <c r="O8" s="72">
        <f>F8+H8+I8+K8+M8</f>
        <v>1259.76</v>
      </c>
      <c r="P8" s="72">
        <f>G8+J8+L8+N8</f>
        <v>549.9</v>
      </c>
      <c r="Q8" s="72">
        <f>O8+P8</f>
        <v>1809.66</v>
      </c>
    </row>
    <row r="9" s="69" customFormat="1" ht="32" customHeight="1" spans="1:17">
      <c r="A9" s="72">
        <v>5</v>
      </c>
      <c r="B9" s="72" t="s">
        <v>80</v>
      </c>
      <c r="C9" s="72" t="s">
        <v>81</v>
      </c>
      <c r="D9" s="72" t="s">
        <v>82</v>
      </c>
      <c r="E9" s="72" t="s">
        <v>79</v>
      </c>
      <c r="F9" s="72">
        <v>799.84</v>
      </c>
      <c r="G9" s="84">
        <v>399.92</v>
      </c>
      <c r="H9" s="84">
        <v>20</v>
      </c>
      <c r="I9" s="84">
        <v>25</v>
      </c>
      <c r="J9" s="84">
        <v>25</v>
      </c>
      <c r="K9" s="84">
        <v>409.92</v>
      </c>
      <c r="L9" s="84">
        <v>99.98</v>
      </c>
      <c r="M9" s="84">
        <v>5</v>
      </c>
      <c r="N9" s="84">
        <v>25</v>
      </c>
      <c r="O9" s="72">
        <f>F9+H9+I9+K9+M9</f>
        <v>1259.76</v>
      </c>
      <c r="P9" s="72">
        <f>G9+J9+L9+N9</f>
        <v>549.9</v>
      </c>
      <c r="Q9" s="72">
        <f>O9+P9</f>
        <v>1809.66</v>
      </c>
    </row>
    <row r="10" s="82" customFormat="1" ht="32" customHeight="1" spans="1:17">
      <c r="A10" s="77" t="s">
        <v>18</v>
      </c>
      <c r="B10" s="78"/>
      <c r="C10" s="78"/>
      <c r="D10" s="78"/>
      <c r="E10" s="78"/>
      <c r="F10" s="70">
        <f>SUM(F5:F9)</f>
        <v>3999.2</v>
      </c>
      <c r="G10" s="70">
        <f t="shared" ref="G10:Q10" si="0">SUM(G5:G9)</f>
        <v>1999.6</v>
      </c>
      <c r="H10" s="70">
        <f t="shared" si="0"/>
        <v>100</v>
      </c>
      <c r="I10" s="70">
        <f t="shared" si="0"/>
        <v>125</v>
      </c>
      <c r="J10" s="70">
        <f t="shared" si="0"/>
        <v>125</v>
      </c>
      <c r="K10" s="70">
        <f t="shared" si="0"/>
        <v>2049.6</v>
      </c>
      <c r="L10" s="70">
        <f t="shared" si="0"/>
        <v>499.9</v>
      </c>
      <c r="M10" s="70">
        <f t="shared" si="0"/>
        <v>25</v>
      </c>
      <c r="N10" s="70">
        <f t="shared" si="0"/>
        <v>125</v>
      </c>
      <c r="O10" s="70">
        <f t="shared" si="0"/>
        <v>6298.8</v>
      </c>
      <c r="P10" s="70">
        <f t="shared" si="0"/>
        <v>2749.5</v>
      </c>
      <c r="Q10" s="70">
        <f t="shared" si="0"/>
        <v>9048.3</v>
      </c>
    </row>
  </sheetData>
  <mergeCells count="13">
    <mergeCell ref="A1:P1"/>
    <mergeCell ref="A2:P2"/>
    <mergeCell ref="F3:G3"/>
    <mergeCell ref="I3:J3"/>
    <mergeCell ref="K3:L3"/>
    <mergeCell ref="O3:P3"/>
    <mergeCell ref="A10:E10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workbookViewId="0">
      <selection activeCell="M19" sqref="M19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7" width="9.5" style="8"/>
    <col min="8" max="10" width="8.8" style="8"/>
    <col min="11" max="11" width="9.5" style="8"/>
    <col min="12" max="12" width="8.8" style="8"/>
    <col min="13" max="14" width="13.9583333333333" style="8" customWidth="1"/>
    <col min="15" max="16" width="9.5" style="8"/>
    <col min="17" max="17" width="10.375" style="8"/>
  </cols>
  <sheetData>
    <row r="1" s="1" customFormat="1" ht="25.5" spans="1:17">
      <c r="A1" s="10" t="s">
        <v>83</v>
      </c>
      <c r="B1" s="12"/>
      <c r="C1" s="12"/>
      <c r="D1" s="12"/>
      <c r="E1" s="14"/>
      <c r="F1" s="12"/>
      <c r="G1" s="15"/>
      <c r="H1" s="12"/>
      <c r="I1" s="12"/>
      <c r="J1" s="12"/>
      <c r="K1" s="12"/>
      <c r="L1" s="15"/>
      <c r="M1" s="12"/>
      <c r="N1" s="15"/>
      <c r="O1" s="12"/>
      <c r="P1" s="12"/>
      <c r="Q1" s="52"/>
    </row>
    <row r="2" s="1" customFormat="1" ht="19" customHeight="1" spans="1:17">
      <c r="A2" s="16" t="s">
        <v>42</v>
      </c>
      <c r="B2" s="17"/>
      <c r="C2" s="17"/>
      <c r="D2" s="17"/>
      <c r="E2" s="18"/>
      <c r="F2" s="17"/>
      <c r="G2" s="19"/>
      <c r="H2" s="17"/>
      <c r="I2" s="17"/>
      <c r="J2" s="17"/>
      <c r="K2" s="17"/>
      <c r="L2" s="19"/>
      <c r="M2" s="17"/>
      <c r="N2" s="19"/>
      <c r="O2" s="17"/>
      <c r="P2" s="17"/>
      <c r="Q2" s="52"/>
    </row>
    <row r="3" s="1" customFormat="1" ht="43" customHeight="1" spans="1:17">
      <c r="A3" s="20" t="s">
        <v>43</v>
      </c>
      <c r="B3" s="22" t="s">
        <v>44</v>
      </c>
      <c r="C3" s="22" t="s">
        <v>45</v>
      </c>
      <c r="D3" s="24" t="s">
        <v>46</v>
      </c>
      <c r="E3" s="24" t="s">
        <v>78</v>
      </c>
      <c r="F3" s="26" t="s">
        <v>51</v>
      </c>
      <c r="G3" s="27"/>
      <c r="H3" s="26" t="s">
        <v>52</v>
      </c>
      <c r="I3" s="26" t="s">
        <v>53</v>
      </c>
      <c r="J3" s="26"/>
      <c r="K3" s="27" t="s">
        <v>54</v>
      </c>
      <c r="L3" s="27"/>
      <c r="M3" s="27" t="s">
        <v>8</v>
      </c>
      <c r="N3" s="27" t="s">
        <v>71</v>
      </c>
      <c r="O3" s="26" t="s">
        <v>18</v>
      </c>
      <c r="P3" s="26"/>
      <c r="Q3" s="27" t="s">
        <v>56</v>
      </c>
    </row>
    <row r="4" s="1" customFormat="1" ht="34" customHeight="1" spans="1:17">
      <c r="A4" s="28"/>
      <c r="B4" s="29"/>
      <c r="C4" s="29"/>
      <c r="D4" s="30"/>
      <c r="E4" s="30"/>
      <c r="F4" s="32" t="s">
        <v>57</v>
      </c>
      <c r="G4" s="33" t="s">
        <v>58</v>
      </c>
      <c r="H4" s="32" t="s">
        <v>59</v>
      </c>
      <c r="I4" s="32" t="s">
        <v>60</v>
      </c>
      <c r="J4" s="33" t="s">
        <v>61</v>
      </c>
      <c r="K4" s="32" t="s">
        <v>62</v>
      </c>
      <c r="L4" s="33" t="s">
        <v>63</v>
      </c>
      <c r="M4" s="32" t="s">
        <v>64</v>
      </c>
      <c r="N4" s="33" t="s">
        <v>61</v>
      </c>
      <c r="O4" s="51" t="s">
        <v>65</v>
      </c>
      <c r="P4" s="51" t="s">
        <v>66</v>
      </c>
      <c r="Q4" s="27"/>
    </row>
    <row r="5" s="69" customFormat="1" ht="32" customHeight="1" spans="1:17">
      <c r="A5" s="70">
        <v>1</v>
      </c>
      <c r="B5" s="72" t="s">
        <v>14</v>
      </c>
      <c r="C5" s="72" t="s">
        <v>67</v>
      </c>
      <c r="D5" s="72" t="s">
        <v>15</v>
      </c>
      <c r="E5" s="72" t="s">
        <v>79</v>
      </c>
      <c r="F5" s="72">
        <v>799.84</v>
      </c>
      <c r="G5" s="84">
        <v>399.92</v>
      </c>
      <c r="H5" s="84">
        <v>20</v>
      </c>
      <c r="I5" s="84">
        <v>25</v>
      </c>
      <c r="J5" s="84">
        <v>25</v>
      </c>
      <c r="K5" s="84">
        <v>409.92</v>
      </c>
      <c r="L5" s="84">
        <v>99.98</v>
      </c>
      <c r="M5" s="84">
        <v>5</v>
      </c>
      <c r="N5" s="84">
        <v>25</v>
      </c>
      <c r="O5" s="72">
        <f t="shared" ref="O5:O9" si="0">F5+H5+I5+K5+M5</f>
        <v>1259.76</v>
      </c>
      <c r="P5" s="72">
        <f t="shared" ref="P5:P9" si="1">G5+J5+L5+N5</f>
        <v>549.9</v>
      </c>
      <c r="Q5" s="72">
        <f t="shared" ref="Q5:Q9" si="2">O5+P5</f>
        <v>1809.66</v>
      </c>
    </row>
    <row r="6" s="69" customFormat="1" ht="32" customHeight="1" spans="1:17">
      <c r="A6" s="70">
        <v>2</v>
      </c>
      <c r="B6" s="72" t="s">
        <v>23</v>
      </c>
      <c r="C6" s="72" t="s">
        <v>68</v>
      </c>
      <c r="D6" s="72" t="s">
        <v>24</v>
      </c>
      <c r="E6" s="72" t="s">
        <v>79</v>
      </c>
      <c r="F6" s="72">
        <v>799.84</v>
      </c>
      <c r="G6" s="84">
        <v>399.92</v>
      </c>
      <c r="H6" s="84">
        <v>20</v>
      </c>
      <c r="I6" s="84">
        <v>25</v>
      </c>
      <c r="J6" s="84">
        <v>25</v>
      </c>
      <c r="K6" s="84">
        <v>409.92</v>
      </c>
      <c r="L6" s="84">
        <v>99.98</v>
      </c>
      <c r="M6" s="84">
        <v>5</v>
      </c>
      <c r="N6" s="84">
        <v>25</v>
      </c>
      <c r="O6" s="72">
        <f t="shared" si="0"/>
        <v>1259.76</v>
      </c>
      <c r="P6" s="72">
        <f t="shared" si="1"/>
        <v>549.9</v>
      </c>
      <c r="Q6" s="72">
        <f t="shared" si="2"/>
        <v>1809.66</v>
      </c>
    </row>
    <row r="7" s="69" customFormat="1" ht="32" customHeight="1" spans="1:17">
      <c r="A7" s="70">
        <v>3</v>
      </c>
      <c r="B7" s="72" t="s">
        <v>72</v>
      </c>
      <c r="C7" s="72" t="s">
        <v>73</v>
      </c>
      <c r="D7" s="72" t="s">
        <v>74</v>
      </c>
      <c r="E7" s="72" t="s">
        <v>79</v>
      </c>
      <c r="F7" s="72">
        <v>799.84</v>
      </c>
      <c r="G7" s="84">
        <v>399.92</v>
      </c>
      <c r="H7" s="84">
        <v>20</v>
      </c>
      <c r="I7" s="84">
        <v>25</v>
      </c>
      <c r="J7" s="84">
        <v>25</v>
      </c>
      <c r="K7" s="84">
        <v>409.92</v>
      </c>
      <c r="L7" s="84">
        <v>99.98</v>
      </c>
      <c r="M7" s="84">
        <v>5</v>
      </c>
      <c r="N7" s="84">
        <v>25</v>
      </c>
      <c r="O7" s="72">
        <f t="shared" si="0"/>
        <v>1259.76</v>
      </c>
      <c r="P7" s="72">
        <f t="shared" si="1"/>
        <v>549.9</v>
      </c>
      <c r="Q7" s="72">
        <f t="shared" si="2"/>
        <v>1809.66</v>
      </c>
    </row>
    <row r="8" s="69" customFormat="1" ht="32" customHeight="1" spans="1:17">
      <c r="A8" s="70">
        <v>4</v>
      </c>
      <c r="B8" s="72" t="s">
        <v>75</v>
      </c>
      <c r="C8" s="72" t="s">
        <v>76</v>
      </c>
      <c r="D8" s="72" t="s">
        <v>74</v>
      </c>
      <c r="E8" s="72" t="s">
        <v>79</v>
      </c>
      <c r="F8" s="72">
        <v>799.84</v>
      </c>
      <c r="G8" s="84">
        <v>399.92</v>
      </c>
      <c r="H8" s="84">
        <v>20</v>
      </c>
      <c r="I8" s="84">
        <v>25</v>
      </c>
      <c r="J8" s="84">
        <v>25</v>
      </c>
      <c r="K8" s="84">
        <v>409.92</v>
      </c>
      <c r="L8" s="84">
        <v>99.98</v>
      </c>
      <c r="M8" s="84">
        <v>5</v>
      </c>
      <c r="N8" s="84">
        <v>25</v>
      </c>
      <c r="O8" s="72">
        <f t="shared" si="0"/>
        <v>1259.76</v>
      </c>
      <c r="P8" s="72">
        <f t="shared" si="1"/>
        <v>549.9</v>
      </c>
      <c r="Q8" s="72">
        <f t="shared" si="2"/>
        <v>1809.66</v>
      </c>
    </row>
    <row r="9" s="69" customFormat="1" ht="32" customHeight="1" spans="1:17">
      <c r="A9" s="70">
        <v>5</v>
      </c>
      <c r="B9" s="72" t="s">
        <v>80</v>
      </c>
      <c r="C9" s="72" t="s">
        <v>81</v>
      </c>
      <c r="D9" s="72" t="s">
        <v>82</v>
      </c>
      <c r="E9" s="72" t="s">
        <v>79</v>
      </c>
      <c r="F9" s="72">
        <v>799.84</v>
      </c>
      <c r="G9" s="84">
        <v>399.92</v>
      </c>
      <c r="H9" s="84">
        <v>20</v>
      </c>
      <c r="I9" s="84">
        <v>25</v>
      </c>
      <c r="J9" s="84">
        <v>25</v>
      </c>
      <c r="K9" s="84">
        <v>409.92</v>
      </c>
      <c r="L9" s="84">
        <v>99.98</v>
      </c>
      <c r="M9" s="84">
        <v>5</v>
      </c>
      <c r="N9" s="84">
        <v>25</v>
      </c>
      <c r="O9" s="72">
        <f t="shared" si="0"/>
        <v>1259.76</v>
      </c>
      <c r="P9" s="72">
        <f t="shared" si="1"/>
        <v>549.9</v>
      </c>
      <c r="Q9" s="72">
        <f t="shared" si="2"/>
        <v>1809.66</v>
      </c>
    </row>
    <row r="10" s="69" customFormat="1" ht="32" customHeight="1" spans="1:17">
      <c r="A10" s="70">
        <v>6</v>
      </c>
      <c r="B10" s="72" t="s">
        <v>84</v>
      </c>
      <c r="C10" s="255" t="s">
        <v>85</v>
      </c>
      <c r="D10" s="72" t="s">
        <v>74</v>
      </c>
      <c r="E10" s="72" t="s">
        <v>79</v>
      </c>
      <c r="F10" s="72">
        <v>799.84</v>
      </c>
      <c r="G10" s="84">
        <v>399.92</v>
      </c>
      <c r="H10" s="84">
        <v>20</v>
      </c>
      <c r="I10" s="84">
        <v>25</v>
      </c>
      <c r="J10" s="84">
        <v>25</v>
      </c>
      <c r="K10" s="84">
        <v>409.92</v>
      </c>
      <c r="L10" s="84">
        <v>99.98</v>
      </c>
      <c r="M10" s="84">
        <v>5</v>
      </c>
      <c r="N10" s="84">
        <v>25</v>
      </c>
      <c r="O10" s="72">
        <v>1259.76</v>
      </c>
      <c r="P10" s="72">
        <v>549.9</v>
      </c>
      <c r="Q10" s="72">
        <v>1809.66</v>
      </c>
    </row>
    <row r="11" s="82" customFormat="1" ht="32" customHeight="1" spans="1:17">
      <c r="A11" s="77" t="s">
        <v>18</v>
      </c>
      <c r="B11" s="78"/>
      <c r="C11" s="78"/>
      <c r="D11" s="78"/>
      <c r="E11" s="78"/>
      <c r="F11" s="70">
        <f>SUM(F5:F10)</f>
        <v>4799.04</v>
      </c>
      <c r="G11" s="70">
        <f t="shared" ref="G11:Q11" si="3">SUM(G5:G10)</f>
        <v>2399.52</v>
      </c>
      <c r="H11" s="70">
        <f t="shared" si="3"/>
        <v>120</v>
      </c>
      <c r="I11" s="70">
        <f t="shared" si="3"/>
        <v>150</v>
      </c>
      <c r="J11" s="70">
        <f t="shared" si="3"/>
        <v>150</v>
      </c>
      <c r="K11" s="70">
        <f t="shared" si="3"/>
        <v>2459.52</v>
      </c>
      <c r="L11" s="70">
        <f t="shared" si="3"/>
        <v>599.88</v>
      </c>
      <c r="M11" s="70">
        <f t="shared" si="3"/>
        <v>30</v>
      </c>
      <c r="N11" s="70">
        <f t="shared" si="3"/>
        <v>150</v>
      </c>
      <c r="O11" s="70">
        <f t="shared" si="3"/>
        <v>7558.56</v>
      </c>
      <c r="P11" s="70">
        <f t="shared" si="3"/>
        <v>3299.4</v>
      </c>
      <c r="Q11" s="70">
        <f t="shared" si="3"/>
        <v>10857.96</v>
      </c>
    </row>
  </sheetData>
  <mergeCells count="13">
    <mergeCell ref="A1:P1"/>
    <mergeCell ref="A2:P2"/>
    <mergeCell ref="F3:G3"/>
    <mergeCell ref="I3:J3"/>
    <mergeCell ref="K3:L3"/>
    <mergeCell ref="O3:P3"/>
    <mergeCell ref="A11:E11"/>
    <mergeCell ref="A3:A4"/>
    <mergeCell ref="B3:B4"/>
    <mergeCell ref="C3:C4"/>
    <mergeCell ref="D3:D4"/>
    <mergeCell ref="E3:E4"/>
    <mergeCell ref="Q3:Q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85" zoomScaleNormal="85" workbookViewId="0">
      <selection activeCell="J21" sqref="J21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5" width="9.5" style="8"/>
    <col min="6" max="6" width="11.025" style="8" customWidth="1"/>
    <col min="7" max="8" width="9.5" style="8"/>
    <col min="9" max="11" width="9.375" style="8"/>
    <col min="12" max="12" width="9.5" style="8"/>
    <col min="13" max="13" width="9.375" style="8"/>
    <col min="14" max="15" width="13.9583333333333" style="8" customWidth="1"/>
    <col min="16" max="17" width="9.5" style="8"/>
    <col min="18" max="18" width="10.375" style="8"/>
    <col min="19" max="20" width="12.35" style="8" customWidth="1"/>
    <col min="21" max="21" width="11.025" style="8" customWidth="1"/>
  </cols>
  <sheetData>
    <row r="1" s="1" customFormat="1" ht="25.5" spans="1:21">
      <c r="A1" s="10" t="s">
        <v>86</v>
      </c>
      <c r="B1" s="12"/>
      <c r="C1" s="12"/>
      <c r="D1" s="12"/>
      <c r="E1" s="14"/>
      <c r="F1" s="14"/>
      <c r="G1" s="12"/>
      <c r="H1" s="15"/>
      <c r="I1" s="12"/>
      <c r="J1" s="12"/>
      <c r="K1" s="12"/>
      <c r="L1" s="12"/>
      <c r="M1" s="15"/>
      <c r="N1" s="12"/>
      <c r="O1" s="15"/>
      <c r="P1" s="12"/>
      <c r="Q1" s="12"/>
      <c r="R1" s="52"/>
      <c r="S1" s="53"/>
      <c r="T1" s="53"/>
      <c r="U1" s="53"/>
    </row>
    <row r="2" s="1" customFormat="1" ht="19" customHeight="1" spans="1:21">
      <c r="A2" s="16" t="s">
        <v>42</v>
      </c>
      <c r="B2" s="17"/>
      <c r="C2" s="17"/>
      <c r="D2" s="17"/>
      <c r="E2" s="18"/>
      <c r="F2" s="18"/>
      <c r="G2" s="17"/>
      <c r="H2" s="19"/>
      <c r="I2" s="17"/>
      <c r="J2" s="17"/>
      <c r="K2" s="17"/>
      <c r="L2" s="17"/>
      <c r="M2" s="19"/>
      <c r="N2" s="17"/>
      <c r="O2" s="19"/>
      <c r="P2" s="17"/>
      <c r="Q2" s="17"/>
      <c r="R2" s="52"/>
      <c r="S2" s="53"/>
      <c r="T2" s="53"/>
      <c r="U2" s="53"/>
    </row>
    <row r="3" s="1" customFormat="1" ht="43" customHeight="1" spans="1:21">
      <c r="A3" s="20" t="s">
        <v>43</v>
      </c>
      <c r="B3" s="22" t="s">
        <v>44</v>
      </c>
      <c r="C3" s="22" t="s">
        <v>45</v>
      </c>
      <c r="D3" s="24" t="s">
        <v>46</v>
      </c>
      <c r="E3" s="24" t="s">
        <v>78</v>
      </c>
      <c r="F3" s="25" t="s">
        <v>87</v>
      </c>
      <c r="G3" s="26" t="s">
        <v>51</v>
      </c>
      <c r="H3" s="27"/>
      <c r="I3" s="26" t="s">
        <v>52</v>
      </c>
      <c r="J3" s="26" t="s">
        <v>53</v>
      </c>
      <c r="K3" s="26"/>
      <c r="L3" s="27" t="s">
        <v>54</v>
      </c>
      <c r="M3" s="27"/>
      <c r="N3" s="27" t="s">
        <v>8</v>
      </c>
      <c r="O3" s="27" t="s">
        <v>71</v>
      </c>
      <c r="P3" s="26" t="s">
        <v>18</v>
      </c>
      <c r="Q3" s="26"/>
      <c r="R3" s="55" t="s">
        <v>56</v>
      </c>
      <c r="S3" s="26" t="s">
        <v>88</v>
      </c>
      <c r="T3" s="27"/>
      <c r="U3" s="55" t="s">
        <v>89</v>
      </c>
    </row>
    <row r="4" s="1" customFormat="1" ht="34" customHeight="1" spans="1:21">
      <c r="A4" s="28"/>
      <c r="B4" s="29"/>
      <c r="C4" s="29"/>
      <c r="D4" s="30"/>
      <c r="E4" s="30"/>
      <c r="F4" s="31"/>
      <c r="G4" s="32" t="s">
        <v>57</v>
      </c>
      <c r="H4" s="33" t="s">
        <v>58</v>
      </c>
      <c r="I4" s="32" t="s">
        <v>59</v>
      </c>
      <c r="J4" s="32" t="s">
        <v>60</v>
      </c>
      <c r="K4" s="33" t="s">
        <v>61</v>
      </c>
      <c r="L4" s="32" t="s">
        <v>90</v>
      </c>
      <c r="M4" s="33" t="s">
        <v>63</v>
      </c>
      <c r="N4" s="32" t="s">
        <v>64</v>
      </c>
      <c r="O4" s="33" t="s">
        <v>61</v>
      </c>
      <c r="P4" s="51" t="s">
        <v>65</v>
      </c>
      <c r="Q4" s="51" t="s">
        <v>66</v>
      </c>
      <c r="R4" s="55"/>
      <c r="S4" s="32" t="s">
        <v>91</v>
      </c>
      <c r="T4" s="33" t="s">
        <v>92</v>
      </c>
      <c r="U4" s="55"/>
    </row>
    <row r="5" s="69" customFormat="1" ht="32" customHeight="1" spans="1:22">
      <c r="A5" s="70">
        <v>1</v>
      </c>
      <c r="B5" s="72" t="s">
        <v>14</v>
      </c>
      <c r="C5" s="72" t="s">
        <v>67</v>
      </c>
      <c r="D5" s="72" t="s">
        <v>15</v>
      </c>
      <c r="E5" s="72" t="str">
        <f>VLOOKUP(C5,[1]Sheet1!$D:$F,3,0)</f>
        <v>4,999.00</v>
      </c>
      <c r="F5" s="72">
        <v>1700</v>
      </c>
      <c r="G5" s="72">
        <v>799.84</v>
      </c>
      <c r="H5" s="73">
        <v>399.92</v>
      </c>
      <c r="I5" s="73">
        <v>20</v>
      </c>
      <c r="J5" s="73">
        <v>25</v>
      </c>
      <c r="K5" s="73">
        <v>25</v>
      </c>
      <c r="L5" s="73">
        <v>484.9</v>
      </c>
      <c r="M5" s="73">
        <v>99.98</v>
      </c>
      <c r="N5" s="73">
        <v>5</v>
      </c>
      <c r="O5" s="73">
        <v>25</v>
      </c>
      <c r="P5" s="72">
        <f>G5+I5+J5+L5+N5</f>
        <v>1334.74</v>
      </c>
      <c r="Q5" s="72">
        <f>H5+K5+M5+O5</f>
        <v>549.9</v>
      </c>
      <c r="R5" s="72">
        <f>P5+Q5</f>
        <v>1884.64</v>
      </c>
      <c r="S5" s="72">
        <v>255</v>
      </c>
      <c r="T5" s="72">
        <v>255</v>
      </c>
      <c r="U5" s="72">
        <v>510</v>
      </c>
      <c r="V5" s="83" t="s">
        <v>93</v>
      </c>
    </row>
    <row r="6" s="69" customFormat="1" ht="32" customHeight="1" spans="1:21">
      <c r="A6" s="70">
        <v>2</v>
      </c>
      <c r="B6" s="72" t="s">
        <v>23</v>
      </c>
      <c r="C6" s="72" t="s">
        <v>68</v>
      </c>
      <c r="D6" s="72" t="s">
        <v>24</v>
      </c>
      <c r="E6" s="72" t="str">
        <f>VLOOKUP(C6,[1]Sheet1!$D:$F,3,0)</f>
        <v>4,999.00</v>
      </c>
      <c r="F6" s="72">
        <v>0</v>
      </c>
      <c r="G6" s="72">
        <v>799.84</v>
      </c>
      <c r="H6" s="73">
        <v>399.92</v>
      </c>
      <c r="I6" s="73">
        <v>20</v>
      </c>
      <c r="J6" s="73">
        <v>25</v>
      </c>
      <c r="K6" s="73">
        <v>25</v>
      </c>
      <c r="L6" s="73">
        <v>484.9</v>
      </c>
      <c r="M6" s="73">
        <v>99.98</v>
      </c>
      <c r="N6" s="73">
        <v>5</v>
      </c>
      <c r="O6" s="73">
        <v>25</v>
      </c>
      <c r="P6" s="72">
        <f t="shared" ref="P6:P11" si="0">G6+I6+J6+L6+N6</f>
        <v>1334.74</v>
      </c>
      <c r="Q6" s="72">
        <f t="shared" ref="Q6:Q11" si="1">H6+K6+M6+O6</f>
        <v>549.9</v>
      </c>
      <c r="R6" s="72">
        <f t="shared" ref="R6:R11" si="2">P6+Q6</f>
        <v>1884.64</v>
      </c>
      <c r="S6" s="72">
        <v>0</v>
      </c>
      <c r="T6" s="72">
        <v>0</v>
      </c>
      <c r="U6" s="72">
        <v>0</v>
      </c>
    </row>
    <row r="7" s="69" customFormat="1" ht="32" customHeight="1" spans="1:21">
      <c r="A7" s="70">
        <v>3</v>
      </c>
      <c r="B7" s="72" t="s">
        <v>75</v>
      </c>
      <c r="C7" s="72" t="s">
        <v>76</v>
      </c>
      <c r="D7" s="72" t="s">
        <v>74</v>
      </c>
      <c r="E7" s="72" t="str">
        <f>VLOOKUP(C7,[1]Sheet1!$D:$F,3,0)</f>
        <v>4,999.00</v>
      </c>
      <c r="F7" s="72">
        <v>0</v>
      </c>
      <c r="G7" s="72">
        <v>799.84</v>
      </c>
      <c r="H7" s="73">
        <v>399.92</v>
      </c>
      <c r="I7" s="73">
        <v>20</v>
      </c>
      <c r="J7" s="73">
        <v>25</v>
      </c>
      <c r="K7" s="73">
        <v>25</v>
      </c>
      <c r="L7" s="73">
        <v>484.9</v>
      </c>
      <c r="M7" s="73">
        <v>99.98</v>
      </c>
      <c r="N7" s="73">
        <v>5</v>
      </c>
      <c r="O7" s="73">
        <v>25</v>
      </c>
      <c r="P7" s="72">
        <f t="shared" si="0"/>
        <v>1334.74</v>
      </c>
      <c r="Q7" s="72">
        <f t="shared" si="1"/>
        <v>549.9</v>
      </c>
      <c r="R7" s="72">
        <f t="shared" si="2"/>
        <v>1884.64</v>
      </c>
      <c r="S7" s="72">
        <v>0</v>
      </c>
      <c r="T7" s="72">
        <v>0</v>
      </c>
      <c r="U7" s="72">
        <v>0</v>
      </c>
    </row>
    <row r="8" s="69" customFormat="1" ht="32" customHeight="1" spans="1:22">
      <c r="A8" s="70">
        <v>4</v>
      </c>
      <c r="B8" s="72" t="s">
        <v>80</v>
      </c>
      <c r="C8" s="72" t="s">
        <v>81</v>
      </c>
      <c r="D8" s="72" t="s">
        <v>82</v>
      </c>
      <c r="E8" s="72" t="str">
        <f>VLOOKUP(C8,[1]Sheet1!$D:$F,3,0)</f>
        <v>4,999.00</v>
      </c>
      <c r="F8" s="72">
        <v>1700</v>
      </c>
      <c r="G8" s="72">
        <v>799.84</v>
      </c>
      <c r="H8" s="73">
        <v>399.92</v>
      </c>
      <c r="I8" s="73">
        <v>20</v>
      </c>
      <c r="J8" s="73">
        <v>25</v>
      </c>
      <c r="K8" s="73">
        <v>25</v>
      </c>
      <c r="L8" s="73">
        <v>484.9</v>
      </c>
      <c r="M8" s="73">
        <v>99.98</v>
      </c>
      <c r="N8" s="73">
        <v>5</v>
      </c>
      <c r="O8" s="73">
        <v>25</v>
      </c>
      <c r="P8" s="72">
        <f t="shared" si="0"/>
        <v>1334.74</v>
      </c>
      <c r="Q8" s="72">
        <f t="shared" si="1"/>
        <v>549.9</v>
      </c>
      <c r="R8" s="72">
        <f t="shared" si="2"/>
        <v>1884.64</v>
      </c>
      <c r="S8" s="72">
        <v>255</v>
      </c>
      <c r="T8" s="72">
        <v>255</v>
      </c>
      <c r="U8" s="72">
        <v>510</v>
      </c>
      <c r="V8" s="83" t="s">
        <v>93</v>
      </c>
    </row>
    <row r="9" s="69" customFormat="1" ht="32" customHeight="1" spans="1:21">
      <c r="A9" s="70">
        <v>5</v>
      </c>
      <c r="B9" s="72" t="s">
        <v>84</v>
      </c>
      <c r="C9" s="255" t="s">
        <v>85</v>
      </c>
      <c r="D9" s="72" t="s">
        <v>74</v>
      </c>
      <c r="E9" s="72" t="str">
        <f>VLOOKUP(C9,[1]Sheet1!$D:$F,3,0)</f>
        <v>4,999.00</v>
      </c>
      <c r="F9" s="72">
        <v>0</v>
      </c>
      <c r="G9" s="72">
        <v>799.84</v>
      </c>
      <c r="H9" s="73">
        <v>399.92</v>
      </c>
      <c r="I9" s="73">
        <v>20</v>
      </c>
      <c r="J9" s="73">
        <v>25</v>
      </c>
      <c r="K9" s="73">
        <v>25</v>
      </c>
      <c r="L9" s="73">
        <v>484.9</v>
      </c>
      <c r="M9" s="73">
        <v>99.98</v>
      </c>
      <c r="N9" s="73">
        <v>5</v>
      </c>
      <c r="O9" s="73">
        <v>25</v>
      </c>
      <c r="P9" s="72">
        <f t="shared" si="0"/>
        <v>1334.74</v>
      </c>
      <c r="Q9" s="72">
        <f t="shared" si="1"/>
        <v>549.9</v>
      </c>
      <c r="R9" s="72">
        <f t="shared" si="2"/>
        <v>1884.64</v>
      </c>
      <c r="S9" s="72">
        <v>0</v>
      </c>
      <c r="T9" s="72">
        <v>0</v>
      </c>
      <c r="U9" s="72">
        <v>0</v>
      </c>
    </row>
    <row r="10" s="69" customFormat="1" ht="32" customHeight="1" spans="1:21">
      <c r="A10" s="70">
        <v>6</v>
      </c>
      <c r="B10" s="72" t="s">
        <v>94</v>
      </c>
      <c r="C10" s="72" t="s">
        <v>95</v>
      </c>
      <c r="D10" s="72" t="s">
        <v>82</v>
      </c>
      <c r="E10" s="72" t="str">
        <f>VLOOKUP(C10,[1]Sheet1!$D:$F,3,0)</f>
        <v>4,999.00</v>
      </c>
      <c r="F10" s="72">
        <v>1700</v>
      </c>
      <c r="G10" s="72">
        <v>799.84</v>
      </c>
      <c r="H10" s="73">
        <v>399.92</v>
      </c>
      <c r="I10" s="73">
        <v>20</v>
      </c>
      <c r="J10" s="73">
        <v>25</v>
      </c>
      <c r="K10" s="73">
        <v>25</v>
      </c>
      <c r="L10" s="73">
        <v>484.9</v>
      </c>
      <c r="M10" s="73">
        <v>99.98</v>
      </c>
      <c r="N10" s="73">
        <v>5</v>
      </c>
      <c r="O10" s="73">
        <v>25</v>
      </c>
      <c r="P10" s="72">
        <f t="shared" si="0"/>
        <v>1334.74</v>
      </c>
      <c r="Q10" s="72">
        <f t="shared" si="1"/>
        <v>549.9</v>
      </c>
      <c r="R10" s="72">
        <f t="shared" si="2"/>
        <v>1884.64</v>
      </c>
      <c r="S10" s="72">
        <v>85</v>
      </c>
      <c r="T10" s="72">
        <v>85</v>
      </c>
      <c r="U10" s="72">
        <v>170</v>
      </c>
    </row>
    <row r="11" s="69" customFormat="1" ht="32" customHeight="1" spans="1:21">
      <c r="A11" s="70">
        <v>7</v>
      </c>
      <c r="B11" s="72" t="s">
        <v>96</v>
      </c>
      <c r="C11" s="72" t="s">
        <v>97</v>
      </c>
      <c r="D11" s="72" t="s">
        <v>74</v>
      </c>
      <c r="E11" s="72" t="str">
        <f>VLOOKUP(C11,[1]Sheet1!$D:$F,3,0)</f>
        <v>4,999.00</v>
      </c>
      <c r="F11" s="72">
        <v>1700</v>
      </c>
      <c r="G11" s="72">
        <v>799.84</v>
      </c>
      <c r="H11" s="73">
        <v>399.92</v>
      </c>
      <c r="I11" s="73">
        <v>20</v>
      </c>
      <c r="J11" s="73">
        <v>25</v>
      </c>
      <c r="K11" s="73">
        <v>25</v>
      </c>
      <c r="L11" s="73">
        <v>484.9</v>
      </c>
      <c r="M11" s="73">
        <v>99.98</v>
      </c>
      <c r="N11" s="73">
        <v>5</v>
      </c>
      <c r="O11" s="73">
        <v>25</v>
      </c>
      <c r="P11" s="72">
        <f t="shared" si="0"/>
        <v>1334.74</v>
      </c>
      <c r="Q11" s="72">
        <f t="shared" si="1"/>
        <v>549.9</v>
      </c>
      <c r="R11" s="72">
        <f t="shared" si="2"/>
        <v>1884.64</v>
      </c>
      <c r="S11" s="72">
        <v>85</v>
      </c>
      <c r="T11" s="72">
        <v>85</v>
      </c>
      <c r="U11" s="72">
        <v>170</v>
      </c>
    </row>
    <row r="12" s="82" customFormat="1" ht="32" customHeight="1" spans="1:21">
      <c r="A12" s="77" t="s">
        <v>18</v>
      </c>
      <c r="B12" s="78"/>
      <c r="C12" s="78"/>
      <c r="D12" s="78"/>
      <c r="E12" s="78"/>
      <c r="F12" s="78"/>
      <c r="G12" s="72">
        <f>SUM(G5:G11)</f>
        <v>5598.88</v>
      </c>
      <c r="H12" s="72">
        <f t="shared" ref="H12:R12" si="3">SUM(H5:H11)</f>
        <v>2799.44</v>
      </c>
      <c r="I12" s="72">
        <f t="shared" si="3"/>
        <v>140</v>
      </c>
      <c r="J12" s="72">
        <f t="shared" si="3"/>
        <v>175</v>
      </c>
      <c r="K12" s="72">
        <f t="shared" si="3"/>
        <v>175</v>
      </c>
      <c r="L12" s="72">
        <f t="shared" si="3"/>
        <v>3394.3</v>
      </c>
      <c r="M12" s="72">
        <f t="shared" si="3"/>
        <v>699.86</v>
      </c>
      <c r="N12" s="72">
        <f t="shared" si="3"/>
        <v>35</v>
      </c>
      <c r="O12" s="72">
        <f t="shared" si="3"/>
        <v>175</v>
      </c>
      <c r="P12" s="72">
        <f t="shared" si="3"/>
        <v>9343.18</v>
      </c>
      <c r="Q12" s="72">
        <f t="shared" si="3"/>
        <v>3849.3</v>
      </c>
      <c r="R12" s="72">
        <f t="shared" si="3"/>
        <v>13192.48</v>
      </c>
      <c r="S12" s="72">
        <v>680</v>
      </c>
      <c r="T12" s="72">
        <v>680</v>
      </c>
      <c r="U12" s="72">
        <v>1360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2:E12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85" zoomScaleNormal="85" workbookViewId="0">
      <selection activeCell="K23" sqref="K23"/>
    </sheetView>
  </sheetViews>
  <sheetFormatPr defaultColWidth="8.8" defaultRowHeight="14.25"/>
  <cols>
    <col min="1" max="1" width="8.8" style="4"/>
    <col min="2" max="2" width="8.8" style="6"/>
    <col min="3" max="3" width="22.8" style="6" customWidth="1"/>
    <col min="4" max="4" width="18.2333333333333" style="6" customWidth="1"/>
    <col min="5" max="5" width="9.5" style="8"/>
    <col min="6" max="6" width="11.025" style="8" customWidth="1"/>
    <col min="7" max="7" width="11.5" style="8"/>
    <col min="8" max="8" width="9.5" style="8"/>
    <col min="9" max="11" width="9.375" style="8"/>
    <col min="12" max="12" width="9.5" style="8"/>
    <col min="13" max="13" width="9.375" style="8"/>
    <col min="14" max="15" width="13.9583333333333" style="8" customWidth="1"/>
    <col min="16" max="16" width="10.375" style="8"/>
    <col min="17" max="17" width="9.5" style="8"/>
    <col min="18" max="18" width="10.375" style="8"/>
    <col min="19" max="20" width="12.35" style="8" customWidth="1"/>
    <col min="21" max="21" width="11.025" style="8" customWidth="1"/>
  </cols>
  <sheetData>
    <row r="1" s="1" customFormat="1" ht="25.5" spans="1:21">
      <c r="A1" s="10" t="s">
        <v>98</v>
      </c>
      <c r="B1" s="12"/>
      <c r="C1" s="12"/>
      <c r="D1" s="12"/>
      <c r="E1" s="14"/>
      <c r="F1" s="14"/>
      <c r="G1" s="12"/>
      <c r="H1" s="15"/>
      <c r="I1" s="12"/>
      <c r="J1" s="12"/>
      <c r="K1" s="12"/>
      <c r="L1" s="12"/>
      <c r="M1" s="15"/>
      <c r="N1" s="12"/>
      <c r="O1" s="15"/>
      <c r="P1" s="12"/>
      <c r="Q1" s="12"/>
      <c r="R1" s="52"/>
      <c r="S1" s="53"/>
      <c r="T1" s="53"/>
      <c r="U1" s="53"/>
    </row>
    <row r="2" s="1" customFormat="1" ht="19" customHeight="1" spans="1:21">
      <c r="A2" s="16" t="s">
        <v>42</v>
      </c>
      <c r="B2" s="17"/>
      <c r="C2" s="17"/>
      <c r="D2" s="17"/>
      <c r="E2" s="18"/>
      <c r="F2" s="18"/>
      <c r="G2" s="17"/>
      <c r="H2" s="19"/>
      <c r="I2" s="17"/>
      <c r="J2" s="17"/>
      <c r="K2" s="17"/>
      <c r="L2" s="17"/>
      <c r="M2" s="19"/>
      <c r="N2" s="17"/>
      <c r="O2" s="19"/>
      <c r="P2" s="17"/>
      <c r="Q2" s="17"/>
      <c r="R2" s="52"/>
      <c r="S2" s="53"/>
      <c r="T2" s="53"/>
      <c r="U2" s="53"/>
    </row>
    <row r="3" s="1" customFormat="1" ht="43" customHeight="1" spans="1:21">
      <c r="A3" s="20" t="s">
        <v>43</v>
      </c>
      <c r="B3" s="22" t="s">
        <v>44</v>
      </c>
      <c r="C3" s="22" t="s">
        <v>45</v>
      </c>
      <c r="D3" s="24" t="s">
        <v>46</v>
      </c>
      <c r="E3" s="24" t="s">
        <v>78</v>
      </c>
      <c r="F3" s="25" t="s">
        <v>87</v>
      </c>
      <c r="G3" s="26" t="s">
        <v>51</v>
      </c>
      <c r="H3" s="27"/>
      <c r="I3" s="26" t="s">
        <v>52</v>
      </c>
      <c r="J3" s="26" t="s">
        <v>53</v>
      </c>
      <c r="K3" s="26"/>
      <c r="L3" s="27" t="s">
        <v>54</v>
      </c>
      <c r="M3" s="27"/>
      <c r="N3" s="27" t="s">
        <v>8</v>
      </c>
      <c r="O3" s="27" t="s">
        <v>71</v>
      </c>
      <c r="P3" s="26" t="s">
        <v>18</v>
      </c>
      <c r="Q3" s="26"/>
      <c r="R3" s="55" t="s">
        <v>56</v>
      </c>
      <c r="S3" s="26" t="s">
        <v>88</v>
      </c>
      <c r="T3" s="27"/>
      <c r="U3" s="55" t="s">
        <v>89</v>
      </c>
    </row>
    <row r="4" s="1" customFormat="1" ht="34" customHeight="1" spans="1:21">
      <c r="A4" s="28"/>
      <c r="B4" s="29"/>
      <c r="C4" s="29"/>
      <c r="D4" s="30"/>
      <c r="E4" s="30"/>
      <c r="F4" s="31"/>
      <c r="G4" s="32" t="s">
        <v>57</v>
      </c>
      <c r="H4" s="33" t="s">
        <v>58</v>
      </c>
      <c r="I4" s="32" t="s">
        <v>59</v>
      </c>
      <c r="J4" s="32" t="s">
        <v>60</v>
      </c>
      <c r="K4" s="33" t="s">
        <v>61</v>
      </c>
      <c r="L4" s="32" t="s">
        <v>90</v>
      </c>
      <c r="M4" s="33" t="s">
        <v>63</v>
      </c>
      <c r="N4" s="32" t="s">
        <v>64</v>
      </c>
      <c r="O4" s="33" t="s">
        <v>61</v>
      </c>
      <c r="P4" s="51" t="s">
        <v>65</v>
      </c>
      <c r="Q4" s="51" t="s">
        <v>66</v>
      </c>
      <c r="R4" s="55"/>
      <c r="S4" s="32" t="s">
        <v>91</v>
      </c>
      <c r="T4" s="33" t="s">
        <v>92</v>
      </c>
      <c r="U4" s="55"/>
    </row>
    <row r="5" s="69" customFormat="1" ht="32" customHeight="1" spans="1:21">
      <c r="A5" s="70">
        <v>1</v>
      </c>
      <c r="B5" s="72" t="s">
        <v>14</v>
      </c>
      <c r="C5" s="72" t="s">
        <v>67</v>
      </c>
      <c r="D5" s="72" t="s">
        <v>15</v>
      </c>
      <c r="E5" s="72" t="s">
        <v>79</v>
      </c>
      <c r="F5" s="72">
        <v>1700</v>
      </c>
      <c r="G5" s="72">
        <v>799.84</v>
      </c>
      <c r="H5" s="73">
        <v>399.92</v>
      </c>
      <c r="I5" s="73">
        <v>20</v>
      </c>
      <c r="J5" s="73">
        <v>25</v>
      </c>
      <c r="K5" s="73">
        <v>25</v>
      </c>
      <c r="L5" s="73">
        <v>484.9</v>
      </c>
      <c r="M5" s="73">
        <v>99.98</v>
      </c>
      <c r="N5" s="73">
        <v>5</v>
      </c>
      <c r="O5" s="73">
        <v>25</v>
      </c>
      <c r="P5" s="72">
        <f t="shared" ref="P5:P12" si="0">G5+I5+J5+L5+N5</f>
        <v>1334.74</v>
      </c>
      <c r="Q5" s="72">
        <f t="shared" ref="Q5:Q12" si="1">H5+K5+M5+O5</f>
        <v>549.9</v>
      </c>
      <c r="R5" s="72">
        <f t="shared" ref="R5:R12" si="2">P5+Q5</f>
        <v>1884.64</v>
      </c>
      <c r="S5" s="72">
        <v>85</v>
      </c>
      <c r="T5" s="72">
        <v>85</v>
      </c>
      <c r="U5" s="72">
        <f>S5+T5</f>
        <v>170</v>
      </c>
    </row>
    <row r="6" s="69" customFormat="1" ht="32" customHeight="1" spans="1:21">
      <c r="A6" s="70">
        <v>2</v>
      </c>
      <c r="B6" s="72" t="s">
        <v>23</v>
      </c>
      <c r="C6" s="72" t="s">
        <v>68</v>
      </c>
      <c r="D6" s="72" t="s">
        <v>24</v>
      </c>
      <c r="E6" s="72" t="s">
        <v>79</v>
      </c>
      <c r="F6" s="72">
        <v>0</v>
      </c>
      <c r="G6" s="72">
        <v>799.84</v>
      </c>
      <c r="H6" s="73">
        <v>399.92</v>
      </c>
      <c r="I6" s="73">
        <v>20</v>
      </c>
      <c r="J6" s="73">
        <v>25</v>
      </c>
      <c r="K6" s="73">
        <v>25</v>
      </c>
      <c r="L6" s="73">
        <v>484.9</v>
      </c>
      <c r="M6" s="73">
        <v>99.98</v>
      </c>
      <c r="N6" s="73">
        <v>5</v>
      </c>
      <c r="O6" s="73">
        <v>25</v>
      </c>
      <c r="P6" s="72">
        <f t="shared" si="0"/>
        <v>1334.74</v>
      </c>
      <c r="Q6" s="72">
        <f t="shared" si="1"/>
        <v>549.9</v>
      </c>
      <c r="R6" s="72">
        <f t="shared" si="2"/>
        <v>1884.64</v>
      </c>
      <c r="S6" s="72">
        <v>0</v>
      </c>
      <c r="T6" s="72">
        <v>0</v>
      </c>
      <c r="U6" s="72">
        <f t="shared" ref="U6:U13" si="3">S6+T6</f>
        <v>0</v>
      </c>
    </row>
    <row r="7" s="69" customFormat="1" ht="32" customHeight="1" spans="1:21">
      <c r="A7" s="70">
        <v>3</v>
      </c>
      <c r="B7" s="72" t="s">
        <v>75</v>
      </c>
      <c r="C7" s="72" t="s">
        <v>76</v>
      </c>
      <c r="D7" s="72" t="s">
        <v>74</v>
      </c>
      <c r="E7" s="72" t="s">
        <v>79</v>
      </c>
      <c r="F7" s="72">
        <v>0</v>
      </c>
      <c r="G7" s="72">
        <v>799.84</v>
      </c>
      <c r="H7" s="73">
        <v>399.92</v>
      </c>
      <c r="I7" s="73">
        <v>20</v>
      </c>
      <c r="J7" s="73">
        <v>25</v>
      </c>
      <c r="K7" s="73">
        <v>25</v>
      </c>
      <c r="L7" s="73">
        <v>484.9</v>
      </c>
      <c r="M7" s="73">
        <v>99.98</v>
      </c>
      <c r="N7" s="73">
        <v>5</v>
      </c>
      <c r="O7" s="73">
        <v>25</v>
      </c>
      <c r="P7" s="72">
        <f t="shared" si="0"/>
        <v>1334.74</v>
      </c>
      <c r="Q7" s="72">
        <f t="shared" si="1"/>
        <v>549.9</v>
      </c>
      <c r="R7" s="72">
        <f t="shared" si="2"/>
        <v>1884.64</v>
      </c>
      <c r="S7" s="72">
        <v>0</v>
      </c>
      <c r="T7" s="72">
        <v>0</v>
      </c>
      <c r="U7" s="72">
        <f t="shared" si="3"/>
        <v>0</v>
      </c>
    </row>
    <row r="8" s="69" customFormat="1" ht="32" customHeight="1" spans="1:21">
      <c r="A8" s="70">
        <v>4</v>
      </c>
      <c r="B8" s="72" t="s">
        <v>84</v>
      </c>
      <c r="C8" s="255" t="s">
        <v>85</v>
      </c>
      <c r="D8" s="72" t="s">
        <v>74</v>
      </c>
      <c r="E8" s="72" t="s">
        <v>79</v>
      </c>
      <c r="F8" s="72">
        <v>0</v>
      </c>
      <c r="G8" s="72">
        <v>799.84</v>
      </c>
      <c r="H8" s="73">
        <v>399.92</v>
      </c>
      <c r="I8" s="73">
        <v>20</v>
      </c>
      <c r="J8" s="73">
        <v>25</v>
      </c>
      <c r="K8" s="73">
        <v>25</v>
      </c>
      <c r="L8" s="73">
        <v>484.9</v>
      </c>
      <c r="M8" s="73">
        <v>99.98</v>
      </c>
      <c r="N8" s="73">
        <v>5</v>
      </c>
      <c r="O8" s="73">
        <v>25</v>
      </c>
      <c r="P8" s="72">
        <f t="shared" si="0"/>
        <v>1334.74</v>
      </c>
      <c r="Q8" s="72">
        <f t="shared" si="1"/>
        <v>549.9</v>
      </c>
      <c r="R8" s="72">
        <f t="shared" si="2"/>
        <v>1884.64</v>
      </c>
      <c r="S8" s="72">
        <v>0</v>
      </c>
      <c r="T8" s="72">
        <v>0</v>
      </c>
      <c r="U8" s="72">
        <f t="shared" si="3"/>
        <v>0</v>
      </c>
    </row>
    <row r="9" s="69" customFormat="1" ht="32" customHeight="1" spans="1:21">
      <c r="A9" s="70">
        <v>5</v>
      </c>
      <c r="B9" s="72" t="s">
        <v>94</v>
      </c>
      <c r="C9" s="72" t="s">
        <v>95</v>
      </c>
      <c r="D9" s="72" t="s">
        <v>82</v>
      </c>
      <c r="E9" s="72" t="s">
        <v>79</v>
      </c>
      <c r="F9" s="72">
        <v>1700</v>
      </c>
      <c r="G9" s="72">
        <v>799.84</v>
      </c>
      <c r="H9" s="73">
        <v>399.92</v>
      </c>
      <c r="I9" s="73">
        <v>20</v>
      </c>
      <c r="J9" s="73">
        <v>25</v>
      </c>
      <c r="K9" s="73">
        <v>25</v>
      </c>
      <c r="L9" s="73">
        <v>484.9</v>
      </c>
      <c r="M9" s="73">
        <v>99.98</v>
      </c>
      <c r="N9" s="73">
        <v>5</v>
      </c>
      <c r="O9" s="73">
        <v>25</v>
      </c>
      <c r="P9" s="72">
        <f t="shared" si="0"/>
        <v>1334.74</v>
      </c>
      <c r="Q9" s="72">
        <f t="shared" si="1"/>
        <v>549.9</v>
      </c>
      <c r="R9" s="72">
        <f t="shared" si="2"/>
        <v>1884.64</v>
      </c>
      <c r="S9" s="72">
        <v>85</v>
      </c>
      <c r="T9" s="72">
        <v>85</v>
      </c>
      <c r="U9" s="72">
        <f t="shared" si="3"/>
        <v>170</v>
      </c>
    </row>
    <row r="10" s="69" customFormat="1" ht="32" customHeight="1" spans="1:21">
      <c r="A10" s="70">
        <v>6</v>
      </c>
      <c r="B10" s="72" t="s">
        <v>96</v>
      </c>
      <c r="C10" s="72" t="s">
        <v>97</v>
      </c>
      <c r="D10" s="72" t="s">
        <v>74</v>
      </c>
      <c r="E10" s="72" t="s">
        <v>79</v>
      </c>
      <c r="F10" s="72">
        <v>1700</v>
      </c>
      <c r="G10" s="72">
        <v>799.84</v>
      </c>
      <c r="H10" s="73">
        <v>399.92</v>
      </c>
      <c r="I10" s="73">
        <v>20</v>
      </c>
      <c r="J10" s="73">
        <v>25</v>
      </c>
      <c r="K10" s="73">
        <v>25</v>
      </c>
      <c r="L10" s="73">
        <v>484.9</v>
      </c>
      <c r="M10" s="73">
        <v>99.98</v>
      </c>
      <c r="N10" s="73">
        <v>5</v>
      </c>
      <c r="O10" s="73">
        <v>25</v>
      </c>
      <c r="P10" s="72">
        <f t="shared" si="0"/>
        <v>1334.74</v>
      </c>
      <c r="Q10" s="72">
        <f t="shared" si="1"/>
        <v>549.9</v>
      </c>
      <c r="R10" s="72">
        <f t="shared" si="2"/>
        <v>1884.64</v>
      </c>
      <c r="S10" s="72">
        <v>85</v>
      </c>
      <c r="T10" s="72">
        <v>85</v>
      </c>
      <c r="U10" s="72">
        <f t="shared" si="3"/>
        <v>170</v>
      </c>
    </row>
    <row r="11" s="69" customFormat="1" ht="32" customHeight="1" spans="1:21">
      <c r="A11" s="70">
        <v>7</v>
      </c>
      <c r="B11" s="72" t="s">
        <v>99</v>
      </c>
      <c r="C11" s="255" t="s">
        <v>100</v>
      </c>
      <c r="D11" s="72" t="s">
        <v>101</v>
      </c>
      <c r="E11" s="72" t="s">
        <v>79</v>
      </c>
      <c r="F11" s="72">
        <v>1700</v>
      </c>
      <c r="G11" s="72">
        <v>799.84</v>
      </c>
      <c r="H11" s="73">
        <v>399.92</v>
      </c>
      <c r="I11" s="73">
        <v>20</v>
      </c>
      <c r="J11" s="73">
        <v>25</v>
      </c>
      <c r="K11" s="73">
        <v>25</v>
      </c>
      <c r="L11" s="73">
        <v>484.9</v>
      </c>
      <c r="M11" s="73">
        <v>99.98</v>
      </c>
      <c r="N11" s="73">
        <v>5</v>
      </c>
      <c r="O11" s="73">
        <v>25</v>
      </c>
      <c r="P11" s="72">
        <f t="shared" si="0"/>
        <v>1334.74</v>
      </c>
      <c r="Q11" s="72">
        <f t="shared" si="1"/>
        <v>549.9</v>
      </c>
      <c r="R11" s="72">
        <f t="shared" si="2"/>
        <v>1884.64</v>
      </c>
      <c r="S11" s="72">
        <v>85</v>
      </c>
      <c r="T11" s="72">
        <v>85</v>
      </c>
      <c r="U11" s="72">
        <f t="shared" si="3"/>
        <v>170</v>
      </c>
    </row>
    <row r="12" s="69" customFormat="1" ht="32" customHeight="1" spans="1:21">
      <c r="A12" s="70">
        <v>8</v>
      </c>
      <c r="B12" s="72" t="s">
        <v>102</v>
      </c>
      <c r="C12" s="255" t="s">
        <v>103</v>
      </c>
      <c r="D12" s="72" t="s">
        <v>17</v>
      </c>
      <c r="E12" s="72" t="s">
        <v>79</v>
      </c>
      <c r="F12" s="72">
        <v>1700</v>
      </c>
      <c r="G12" s="72">
        <v>799.84</v>
      </c>
      <c r="H12" s="73">
        <v>399.92</v>
      </c>
      <c r="I12" s="73">
        <v>20</v>
      </c>
      <c r="J12" s="73">
        <v>25</v>
      </c>
      <c r="K12" s="73">
        <v>25</v>
      </c>
      <c r="L12" s="73">
        <v>484.9</v>
      </c>
      <c r="M12" s="73">
        <v>99.98</v>
      </c>
      <c r="N12" s="73">
        <v>5</v>
      </c>
      <c r="O12" s="73">
        <v>25</v>
      </c>
      <c r="P12" s="72">
        <f t="shared" si="0"/>
        <v>1334.74</v>
      </c>
      <c r="Q12" s="72">
        <f t="shared" si="1"/>
        <v>549.9</v>
      </c>
      <c r="R12" s="72">
        <f t="shared" si="2"/>
        <v>1884.64</v>
      </c>
      <c r="S12" s="72">
        <v>85</v>
      </c>
      <c r="T12" s="72">
        <v>85</v>
      </c>
      <c r="U12" s="72">
        <f t="shared" si="3"/>
        <v>170</v>
      </c>
    </row>
    <row r="13" s="69" customFormat="1" ht="32" customHeight="1" spans="1:21">
      <c r="A13" s="77" t="s">
        <v>18</v>
      </c>
      <c r="B13" s="78"/>
      <c r="C13" s="78"/>
      <c r="D13" s="78"/>
      <c r="E13" s="78"/>
      <c r="F13" s="79"/>
      <c r="G13" s="72">
        <f>SUM(G5:G12)</f>
        <v>6398.72</v>
      </c>
      <c r="H13" s="72">
        <f t="shared" ref="H13:U13" si="4">SUM(H5:H12)</f>
        <v>3199.36</v>
      </c>
      <c r="I13" s="72">
        <f t="shared" si="4"/>
        <v>160</v>
      </c>
      <c r="J13" s="72">
        <f t="shared" si="4"/>
        <v>200</v>
      </c>
      <c r="K13" s="72">
        <f t="shared" si="4"/>
        <v>200</v>
      </c>
      <c r="L13" s="72">
        <f t="shared" si="4"/>
        <v>3879.2</v>
      </c>
      <c r="M13" s="72">
        <f t="shared" si="4"/>
        <v>799.84</v>
      </c>
      <c r="N13" s="72">
        <f t="shared" si="4"/>
        <v>40</v>
      </c>
      <c r="O13" s="72">
        <f t="shared" si="4"/>
        <v>200</v>
      </c>
      <c r="P13" s="72">
        <f t="shared" si="4"/>
        <v>10677.92</v>
      </c>
      <c r="Q13" s="72">
        <f t="shared" si="4"/>
        <v>4399.2</v>
      </c>
      <c r="R13" s="46">
        <f t="shared" si="4"/>
        <v>15077.12</v>
      </c>
      <c r="S13" s="72">
        <f t="shared" si="4"/>
        <v>425</v>
      </c>
      <c r="T13" s="72">
        <f t="shared" si="4"/>
        <v>425</v>
      </c>
      <c r="U13" s="72">
        <f t="shared" si="3"/>
        <v>850</v>
      </c>
    </row>
  </sheetData>
  <mergeCells count="16">
    <mergeCell ref="A1:Q1"/>
    <mergeCell ref="A2:Q2"/>
    <mergeCell ref="G3:H3"/>
    <mergeCell ref="J3:K3"/>
    <mergeCell ref="L3:M3"/>
    <mergeCell ref="P3:Q3"/>
    <mergeCell ref="S3:T3"/>
    <mergeCell ref="A13:F13"/>
    <mergeCell ref="A3:A4"/>
    <mergeCell ref="B3:B4"/>
    <mergeCell ref="C3:C4"/>
    <mergeCell ref="D3:D4"/>
    <mergeCell ref="E3:E4"/>
    <mergeCell ref="F3:F4"/>
    <mergeCell ref="R3:R4"/>
    <mergeCell ref="U3:U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2024.8 </vt:lpstr>
      <vt:lpstr>2024.9</vt:lpstr>
      <vt:lpstr>2024.10</vt:lpstr>
      <vt:lpstr>2024.11</vt:lpstr>
      <vt:lpstr>2024.12</vt:lpstr>
      <vt:lpstr>2025.01</vt:lpstr>
      <vt:lpstr>2025.02</vt:lpstr>
      <vt:lpstr>2025.03</vt:lpstr>
      <vt:lpstr>2025.04</vt:lpstr>
      <vt:lpstr>2025.05</vt:lpstr>
      <vt:lpstr>2025.06</vt:lpstr>
      <vt:lpstr>2025.07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中高后勤陶刘燕15887864674</cp:lastModifiedBy>
  <dcterms:created xsi:type="dcterms:W3CDTF">2024-09-12T07:20:00Z</dcterms:created>
  <dcterms:modified xsi:type="dcterms:W3CDTF">2025-08-11T09:10:57Z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F6F2EABC0C3F4C7BB633A9E4BF706871_13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