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师专安保" sheetId="1" r:id="rId1"/>
  </sheets>
  <externalReferences>
    <externalReference r:id="rId3"/>
  </externalReferences>
  <definedNames>
    <definedName name="_xlnm._FilterDatabase" localSheetId="0" hidden="1">师专安保!$A$4:$XFB$164</definedName>
    <definedName name="A" localSheetId="0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<sst xmlns="http://schemas.openxmlformats.org/spreadsheetml/2006/main" count="344" uniqueCount="143">
  <si>
    <t>师专保安项目服务中心2025年8月工资表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</si>
  <si>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</si>
  <si>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</si>
  <si>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</si>
  <si>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</si>
  <si>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</si>
  <si>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</si>
  <si>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</si>
  <si>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</si>
  <si>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</si>
  <si>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</si>
  <si>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</si>
  <si>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</si>
  <si>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</si>
  <si>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</si>
  <si>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</si>
  <si>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</si>
  <si>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</si>
  <si>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</si>
  <si>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</si>
  <si>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</si>
  <si>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</si>
  <si>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</si>
  <si>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</si>
  <si>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</si>
  <si>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</si>
  <si>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</si>
  <si>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</si>
  <si>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</si>
  <si>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</si>
  <si>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</si>
  <si>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</si>
  <si>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</si>
  <si>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</si>
  <si>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</si>
  <si>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</si>
  <si>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</si>
  <si>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</si>
  <si>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</si>
  <si>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</si>
  <si>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</si>
  <si>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</si>
  <si>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</si>
  <si>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</si>
  <si>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</si>
  <si>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</si>
  <si>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</si>
  <si>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</si>
  <si>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</si>
  <si>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</si>
  <si>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</si>
  <si>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</si>
  <si>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</si>
  <si>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</si>
  <si>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</si>
  <si>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</si>
  <si>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</si>
  <si>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</si>
  <si>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</si>
  <si>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</si>
  <si>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</si>
  <si>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</si>
  <si>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</si>
  <si>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</si>
  <si>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</si>
  <si>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</si>
  <si>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</si>
  <si>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</si>
  <si>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</si>
  <si>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</si>
  <si>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</si>
  <si>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</si>
  <si>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陈松</t>
  </si>
  <si>
    <t>项目主管</t>
  </si>
  <si>
    <t>离职</t>
  </si>
  <si>
    <t>否</t>
  </si>
  <si>
    <t>9月2日已办理离职，9月出勤1个班计发在8月工资中；余休3个班计发在8月工资中；</t>
  </si>
  <si>
    <t>4700</t>
  </si>
  <si>
    <t>买社保；9月2日已办理离职，9月出勤1个班计发在8月工资中；余休3个班计发在8月工资中；</t>
  </si>
  <si>
    <t>马文义</t>
  </si>
  <si>
    <t>保安队长</t>
  </si>
  <si>
    <t>转正</t>
  </si>
  <si>
    <t>带班费100元已在工资标准中体现；</t>
  </si>
  <si>
    <t>3700</t>
  </si>
  <si>
    <t>布阿依夏木·买买提</t>
  </si>
  <si>
    <t>保安员</t>
  </si>
  <si>
    <t>3600</t>
  </si>
  <si>
    <t>唐悦</t>
  </si>
  <si>
    <t>3800</t>
  </si>
  <si>
    <t>何晓燕</t>
  </si>
  <si>
    <t>周明军</t>
  </si>
  <si>
    <t>阿山别克·哈了太</t>
  </si>
  <si>
    <t>4500</t>
  </si>
  <si>
    <t xml:space="preserve">恩土马克·阿合恰白 </t>
  </si>
  <si>
    <t>8.2下班离职，出勤2天</t>
  </si>
  <si>
    <t>3900</t>
  </si>
  <si>
    <t>胡斯曼·扎曼别克</t>
  </si>
  <si>
    <t>沙合都拉·克孜尔木拉</t>
  </si>
  <si>
    <t>古丽加汗·胡斯别克</t>
  </si>
  <si>
    <t>也尔肯·阿合恰白</t>
  </si>
  <si>
    <t>8.25下班离职，出勤25天</t>
  </si>
  <si>
    <t>波拉提别克·卡克巴提</t>
  </si>
  <si>
    <t>马力亚·依米提</t>
  </si>
  <si>
    <t>托合塔尔别克·胡泉</t>
  </si>
  <si>
    <t>哈吉木拉提·努尔沙帕西</t>
  </si>
  <si>
    <t xml:space="preserve">胡小林  </t>
  </si>
  <si>
    <t>保安班长</t>
  </si>
  <si>
    <t>4200</t>
  </si>
  <si>
    <t>哈比·焦代</t>
  </si>
  <si>
    <t>陈顺林</t>
  </si>
  <si>
    <t>8.22下班离职。出勤22天</t>
  </si>
  <si>
    <t>邹陆东</t>
  </si>
  <si>
    <t>宋艳萍</t>
  </si>
  <si>
    <t>努尔沙黑拉·马合买提</t>
  </si>
  <si>
    <t>辛增锋</t>
  </si>
  <si>
    <t>卢云侠</t>
  </si>
  <si>
    <t>玉素甫·阿不都热依木</t>
  </si>
  <si>
    <t>阿衣夏木·卡哈尔</t>
  </si>
  <si>
    <t>张云</t>
  </si>
  <si>
    <t>陈良兴</t>
  </si>
  <si>
    <t>8.5下班离职，出勤5天</t>
  </si>
  <si>
    <t>穆沙江·麦麦提明</t>
  </si>
  <si>
    <t>迪力沙提·阿伍提</t>
  </si>
  <si>
    <t>请假2个班（4日、20日）</t>
  </si>
  <si>
    <t>不阿依夏木·艾买提</t>
  </si>
  <si>
    <t>3200</t>
  </si>
  <si>
    <t>阿合提·胡三音</t>
  </si>
  <si>
    <t>魏雅婷</t>
  </si>
  <si>
    <t>孙佳惠</t>
  </si>
  <si>
    <t>艾尼娃·阿不都热西提</t>
  </si>
  <si>
    <t>热夏提·阿伊克木</t>
  </si>
  <si>
    <t>8.6下班离职，出勤6天</t>
  </si>
  <si>
    <t>阿卜杜热伊木江·伊卜拉伊木</t>
  </si>
  <si>
    <t>沙吾来克汗·哈不开</t>
  </si>
  <si>
    <t>试用</t>
  </si>
  <si>
    <t>克楼克·阿合买提</t>
  </si>
  <si>
    <t>凯迪尔耶·吾布力喀斯麦</t>
  </si>
  <si>
    <t>买买提江·依米提</t>
  </si>
  <si>
    <t>8.18下班后离职，出勤12天</t>
  </si>
  <si>
    <t>努尔顿·玉森</t>
  </si>
  <si>
    <t>玉素甫江·托乎提</t>
  </si>
  <si>
    <t>热扎依丁·吐逊</t>
  </si>
  <si>
    <t>艾合买提江·达吾提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</si>
</sst>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name val="宋体"/>
      <charset val="134"/>
    </font>
    <font>
      <sz val="11"/>
      <color rgb="FF1616FC"/>
      <name val="宋体"/>
      <charset val="134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rgb="FF000000"/>
      <name val="宋体"/>
      <charset val="134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31" fillId="13" borderId="19" applyNumberFormat="0" applyAlignment="0" applyProtection="0">
      <alignment vertical="center"/>
    </xf>
    <xf numFmtId="0" fontId="32" fillId="14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104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4" borderId="3" xfId="0" applyNumberFormat="1" applyFont="1" applyFill="1" applyBorder="1" applyAlignment="1" applyProtection="1">
      <alignment horizontal="center" vertical="center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</xf>
    <xf numFmtId="178" fontId="7" fillId="3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</xf>
    <xf numFmtId="176" fontId="7" fillId="3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7" xfId="51" applyNumberFormat="1" applyFont="1" applyFill="1" applyBorder="1" applyAlignment="1" applyProtection="1">
      <alignment horizontal="center" vertical="center" wrapText="1"/>
    </xf>
    <xf numFmtId="176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8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 wrapText="1"/>
    </xf>
    <xf numFmtId="17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51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9" fillId="2" borderId="8" xfId="0" applyNumberFormat="1" applyFont="1" applyFill="1" applyBorder="1" applyAlignment="1" applyProtection="1">
      <alignment horizontal="center" vertical="center" wrapText="1"/>
    </xf>
    <xf numFmtId="176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80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8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8" xfId="0" applyFont="1" applyFill="1" applyBorder="1" applyAlignment="1" applyProtection="1">
      <alignment horizontal="center" vertical="center" wrapText="1"/>
      <protection locked="0"/>
    </xf>
    <xf numFmtId="0" fontId="10" fillId="8" borderId="8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7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3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14" fillId="3" borderId="12" xfId="0" applyNumberFormat="1" applyFont="1" applyFill="1" applyBorder="1" applyAlignment="1" applyProtection="1">
      <alignment horizontal="center" vertical="center" wrapText="1"/>
    </xf>
    <xf numFmtId="49" fontId="6" fillId="9" borderId="13" xfId="0" applyNumberFormat="1" applyFont="1" applyFill="1" applyBorder="1" applyAlignment="1" applyProtection="1">
      <alignment horizontal="center" vertical="center" wrapText="1"/>
    </xf>
    <xf numFmtId="176" fontId="7" fillId="10" borderId="12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49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43" fontId="9" fillId="2" borderId="8" xfId="0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49" fontId="1" fillId="9" borderId="3" xfId="49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8" fillId="0" borderId="14" xfId="0" applyFont="1" applyFill="1" applyBorder="1" applyAlignment="1" applyProtection="1">
      <alignment horizontal="left" vertical="center" wrapText="1"/>
      <protection locked="0"/>
    </xf>
    <xf numFmtId="176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vertical="center"/>
      <protection locked="0"/>
    </xf>
    <xf numFmtId="176" fontId="19" fillId="0" borderId="3" xfId="0" applyNumberFormat="1" applyFont="1" applyFill="1" applyBorder="1" applyAlignment="1" applyProtection="1">
      <alignment vertical="center"/>
      <protection locked="0"/>
    </xf>
    <xf numFmtId="176" fontId="19" fillId="0" borderId="3" xfId="0" applyNumberFormat="1" applyFont="1" applyFill="1" applyBorder="1" applyAlignment="1" applyProtection="1">
      <alignment horizontal="center" vertical="center"/>
      <protection locked="0"/>
    </xf>
    <xf numFmtId="176" fontId="19" fillId="3" borderId="3" xfId="0" applyNumberFormat="1" applyFont="1" applyFill="1" applyBorder="1" applyAlignment="1" applyProtection="1">
      <alignment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3" xfId="0" applyNumberFormat="1" applyFont="1" applyFill="1" applyBorder="1" applyAlignment="1" applyProtection="1">
      <alignment horizontal="center" vertical="center" wrapText="1"/>
    </xf>
    <xf numFmtId="176" fontId="7" fillId="9" borderId="13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6" borderId="15" xfId="0" applyNumberFormat="1" applyFont="1" applyFill="1" applyBorder="1" applyAlignment="1" applyProtection="1">
      <alignment horizontal="center" vertical="center" wrapText="1"/>
    </xf>
    <xf numFmtId="176" fontId="6" fillId="9" borderId="15" xfId="0" applyNumberFormat="1" applyFont="1" applyFill="1" applyBorder="1" applyAlignment="1" applyProtection="1">
      <alignment horizontal="center" vertical="center" wrapText="1"/>
    </xf>
    <xf numFmtId="176" fontId="7" fillId="2" borderId="15" xfId="0" applyNumberFormat="1" applyFont="1" applyFill="1" applyBorder="1" applyAlignment="1" applyProtection="1">
      <alignment horizontal="center" vertical="center" wrapText="1"/>
    </xf>
    <xf numFmtId="176" fontId="6" fillId="2" borderId="15" xfId="0" applyNumberFormat="1" applyFont="1" applyFill="1" applyBorder="1" applyAlignment="1" applyProtection="1">
      <alignment horizontal="center" vertical="center" wrapText="1"/>
    </xf>
    <xf numFmtId="176" fontId="6" fillId="4" borderId="15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/>
    </xf>
    <xf numFmtId="43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5" xfId="0" applyNumberFormat="1" applyFont="1" applyFill="1" applyBorder="1" applyAlignment="1" applyProtection="1">
      <alignment horizontal="center" vertical="center" wrapText="1"/>
    </xf>
    <xf numFmtId="176" fontId="6" fillId="3" borderId="15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8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ocuments\WeChat 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D164"/>
  <sheetViews>
    <sheetView tabSelected="1" zoomScale="80" zoomScaleNormal="80" workbookViewId="0">
      <pane xSplit="7" ySplit="4" topLeftCell="AS5" activePane="bottomRight" state="frozen"/>
      <selection/>
      <selection pane="topRight"/>
      <selection pane="bottomLeft"/>
      <selection pane="bottomRight" activeCell="AW5" sqref="AW5"/>
    </sheetView>
  </sheetViews>
  <sheetFormatPr defaultColWidth="12.7636363636364" defaultRowHeight="14.5"/>
  <cols>
    <col min="1" max="1" width="8.5" style="5" customWidth="1"/>
    <col min="2" max="2" width="16.5" style="1" customWidth="1"/>
    <col min="3" max="3" width="11.5" style="1" customWidth="1"/>
    <col min="4" max="4" width="11.1272727272727" style="6" customWidth="1"/>
    <col min="5" max="5" width="9.88181818181818" style="1" customWidth="1"/>
    <col min="6" max="6" width="9.75454545454545" style="7" customWidth="1"/>
    <col min="7" max="7" width="12.2545454545455" style="7" customWidth="1"/>
    <col min="8" max="8" width="8" style="1" customWidth="1"/>
    <col min="9" max="9" width="10.3818181818182" style="1" customWidth="1"/>
    <col min="10" max="10" width="11.8818181818182" style="1" customWidth="1"/>
    <col min="11" max="11" width="8.25454545454545" style="1" customWidth="1"/>
    <col min="12" max="12" width="9.75454545454545" style="1" customWidth="1"/>
    <col min="13" max="13" width="9.25454545454545" style="1" customWidth="1"/>
    <col min="14" max="14" width="15.3818181818182" style="1" customWidth="1"/>
    <col min="15" max="15" width="8.75454545454545" style="1" customWidth="1"/>
    <col min="16" max="16" width="7.88181818181818" style="1" customWidth="1"/>
    <col min="17" max="17" width="8.38181818181818" style="1" customWidth="1"/>
    <col min="18" max="18" width="7.88181818181818" style="1" customWidth="1"/>
    <col min="19" max="19" width="8.5" style="1" customWidth="1"/>
    <col min="20" max="20" width="36" style="8" customWidth="1"/>
    <col min="21" max="21" width="13.5" style="9" customWidth="1"/>
    <col min="22" max="28" width="10.1272727272727" style="1" customWidth="1"/>
    <col min="29" max="29" width="10.1272727272727" style="10" customWidth="1"/>
    <col min="30" max="32" width="10" style="1" customWidth="1"/>
    <col min="33" max="33" width="10.1272727272727" style="1" customWidth="1"/>
    <col min="34" max="34" width="11.3818181818182" style="1" customWidth="1"/>
    <col min="35" max="35" width="14.5" style="1" customWidth="1"/>
    <col min="36" max="36" width="15" style="1" customWidth="1"/>
    <col min="37" max="37" width="10" style="1" customWidth="1"/>
    <col min="38" max="38" width="9.62727272727273" style="1" customWidth="1"/>
    <col min="39" max="39" width="8.88181818181818" style="1" customWidth="1"/>
    <col min="40" max="40" width="9.5" style="1" customWidth="1"/>
    <col min="41" max="41" width="9.12727272727273" style="1" customWidth="1"/>
    <col min="42" max="42" width="12.1272727272727" style="1" customWidth="1"/>
    <col min="43" max="43" width="16" style="1" customWidth="1"/>
    <col min="44" max="44" width="20.2545454545455" style="1" customWidth="1"/>
    <col min="45" max="45" width="13.8818181818182" style="1" customWidth="1"/>
    <col min="46" max="46" width="14" style="1" customWidth="1"/>
    <col min="47" max="47" width="16.3818181818182" style="1" customWidth="1"/>
    <col min="48" max="48" width="10.3818181818182" style="1" customWidth="1"/>
    <col min="49" max="52" width="10.4454545454545" style="1" customWidth="1"/>
    <col min="53" max="53" width="16.2545454545455" style="1" customWidth="1"/>
    <col min="54" max="54" width="12.7636363636364" style="1" customWidth="1"/>
    <col min="55" max="55" width="39.2545454545455" style="11" customWidth="1"/>
    <col min="56" max="56" width="15.3" style="1" customWidth="1"/>
    <col min="57" max="62" width="12.7636363636364" style="12" customWidth="1"/>
    <col min="63" max="16382" width="12.7636363636364" style="12" hidden="1" customWidth="1"/>
    <col min="16383" max="16384" width="12.7636363636364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60"/>
      <c r="U1" s="61"/>
      <c r="V1" s="14"/>
      <c r="W1" s="14"/>
      <c r="X1" s="14"/>
      <c r="Y1" s="14"/>
      <c r="Z1" s="14"/>
      <c r="AA1" s="14"/>
      <c r="AB1" s="14"/>
      <c r="AC1" s="83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9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45900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62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9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3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3" t="s">
        <v>34</v>
      </c>
      <c r="T3" s="64"/>
      <c r="U3" s="65" t="s">
        <v>35</v>
      </c>
      <c r="V3" s="66" t="s">
        <v>36</v>
      </c>
      <c r="W3" s="66" t="s">
        <v>37</v>
      </c>
      <c r="X3" s="66" t="s">
        <v>38</v>
      </c>
      <c r="Y3" s="66" t="s">
        <v>39</v>
      </c>
      <c r="Z3" s="66" t="s">
        <v>40</v>
      </c>
      <c r="AA3" s="66" t="s">
        <v>41</v>
      </c>
      <c r="AB3" s="66" t="s">
        <v>42</v>
      </c>
      <c r="AC3" s="84" t="s">
        <v>43</v>
      </c>
      <c r="AD3" s="85" t="s">
        <v>44</v>
      </c>
      <c r="AE3" s="85" t="s">
        <v>45</v>
      </c>
      <c r="AF3" s="85" t="s">
        <v>46</v>
      </c>
      <c r="AG3" s="85" t="s">
        <v>47</v>
      </c>
      <c r="AH3" s="85" t="s">
        <v>48</v>
      </c>
      <c r="AI3" s="85" t="s">
        <v>49</v>
      </c>
      <c r="AJ3" s="85" t="s">
        <v>50</v>
      </c>
      <c r="AK3" s="88" t="s">
        <v>51</v>
      </c>
      <c r="AL3" s="88" t="s">
        <v>52</v>
      </c>
      <c r="AM3" s="88" t="s">
        <v>53</v>
      </c>
      <c r="AN3" s="88" t="s">
        <v>54</v>
      </c>
      <c r="AO3" s="88" t="s">
        <v>55</v>
      </c>
      <c r="AP3" s="88" t="s">
        <v>56</v>
      </c>
      <c r="AQ3" s="89" t="s">
        <v>57</v>
      </c>
      <c r="AR3" s="89" t="s">
        <v>58</v>
      </c>
      <c r="AS3" s="90" t="s">
        <v>59</v>
      </c>
      <c r="AT3" s="90" t="s">
        <v>60</v>
      </c>
      <c r="AU3" s="91" t="s">
        <v>61</v>
      </c>
      <c r="AV3" s="92" t="s">
        <v>62</v>
      </c>
      <c r="AW3" s="92" t="s">
        <v>63</v>
      </c>
      <c r="AX3" s="92" t="s">
        <v>64</v>
      </c>
      <c r="AY3" s="97" t="s">
        <v>65</v>
      </c>
      <c r="AZ3" s="97" t="s">
        <v>66</v>
      </c>
      <c r="BA3" s="91" t="s">
        <v>67</v>
      </c>
      <c r="BB3" s="98" t="s">
        <v>68</v>
      </c>
      <c r="BC3" s="98" t="s">
        <v>69</v>
      </c>
      <c r="BD3" s="9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67"/>
      <c r="U4" s="68"/>
      <c r="V4" s="69">
        <f>SUBTOTAL(9,V5:V164)</f>
        <v>84158.064516129</v>
      </c>
      <c r="W4" s="69">
        <f>SUBTOTAL(9,W5:W164)</f>
        <v>5800</v>
      </c>
      <c r="X4" s="69">
        <f>SUBTOTAL(9,X5:X164)</f>
        <v>7700</v>
      </c>
      <c r="Y4" s="69">
        <f>SUBTOTAL(9,Y5:Y164)</f>
        <v>7700</v>
      </c>
      <c r="Z4" s="69">
        <f>SUBTOTAL(9,Z5:Z164)</f>
        <v>18700</v>
      </c>
      <c r="AA4" s="69">
        <f>SUBTOTAL(9,AA5:AA164)</f>
        <v>4300</v>
      </c>
      <c r="AB4" s="69">
        <f>SUBTOTAL(9,AB5:AB164)</f>
        <v>38100</v>
      </c>
      <c r="AC4" s="69">
        <f>SUBTOTAL(9,AC5:AC164)</f>
        <v>0</v>
      </c>
      <c r="AD4" s="69">
        <f>SUBTOTAL(9,AD5:AD164)</f>
        <v>0</v>
      </c>
      <c r="AE4" s="69">
        <f>SUBTOTAL(9,AE5:AE164)</f>
        <v>0</v>
      </c>
      <c r="AF4" s="69">
        <f>SUBTOTAL(9,AF5:AF164)</f>
        <v>0</v>
      </c>
      <c r="AG4" s="69">
        <f>SUBTOTAL(9,AG5:AG164)</f>
        <v>0</v>
      </c>
      <c r="AH4" s="69">
        <f>SUBTOTAL(9,AH5:AH164)</f>
        <v>0</v>
      </c>
      <c r="AI4" s="69">
        <f>SUBTOTAL(9,AI5:AI164)</f>
        <v>611.505376344086</v>
      </c>
      <c r="AJ4" s="69">
        <f>SUBTOTAL(9,AJ5:AJ164)</f>
        <v>0</v>
      </c>
      <c r="AK4" s="69">
        <f>SUBTOTAL(9,AK5:AK164)</f>
        <v>0</v>
      </c>
      <c r="AL4" s="69">
        <f>SUBTOTAL(9,AL5:AL164)</f>
        <v>0</v>
      </c>
      <c r="AM4" s="69">
        <f>SUBTOTAL(9,AM5:AM164)</f>
        <v>0</v>
      </c>
      <c r="AN4" s="69">
        <f>SUBTOTAL(9,AN5:AN164)</f>
        <v>0</v>
      </c>
      <c r="AO4" s="69">
        <f>SUBTOTAL(9,AO5:AO164)</f>
        <v>0</v>
      </c>
      <c r="AP4" s="69">
        <f>SUBTOTAL(9,AP5:AP164)</f>
        <v>0</v>
      </c>
      <c r="AQ4" s="69">
        <f>SUBTOTAL(9,AQ5:AQ164)</f>
        <v>0</v>
      </c>
      <c r="AR4" s="69">
        <f>SUBTOTAL(9,AR5:AR164)</f>
        <v>0</v>
      </c>
      <c r="AS4" s="69">
        <f>SUBTOTAL(9,AS5:AS164)</f>
        <v>0</v>
      </c>
      <c r="AT4" s="69">
        <f>SUBTOTAL(9,AT5:AT164)</f>
        <v>16641.935483871</v>
      </c>
      <c r="AU4" s="69">
        <f>SUBTOTAL(9,AU5:AU164)</f>
        <v>150427.63</v>
      </c>
      <c r="AV4" s="69">
        <f>SUBTOTAL(9,AV5:AV164)</f>
        <v>549.9</v>
      </c>
      <c r="AW4" s="69">
        <f>SUBTOTAL(9,AW5:AW164)</f>
        <v>104</v>
      </c>
      <c r="AX4" s="69">
        <f>SUBTOTAL(9,AX5:AX164)</f>
        <v>0</v>
      </c>
      <c r="AY4" s="69">
        <f>SUBTOTAL(9,AY5:AY164)</f>
        <v>0</v>
      </c>
      <c r="AZ4" s="69">
        <f>SUBTOTAL(9,AZ5:AZ164)</f>
        <v>0</v>
      </c>
      <c r="BA4" s="69">
        <f>SUBTOTAL(9,BA5:BA164)</f>
        <v>149773.73</v>
      </c>
      <c r="BB4" s="69"/>
      <c r="BC4" s="99"/>
      <c r="BD4" s="69"/>
    </row>
    <row r="5" s="1" customFormat="1" ht="47" customHeight="1" spans="1:56">
      <c r="A5" s="32">
        <f>ROW()-4</f>
        <v>1</v>
      </c>
      <c r="B5" s="33" t="s">
        <v>72</v>
      </c>
      <c r="C5" s="34" t="s">
        <v>73</v>
      </c>
      <c r="D5" s="35">
        <v>45835</v>
      </c>
      <c r="E5" s="33" t="s">
        <v>74</v>
      </c>
      <c r="F5" s="36">
        <f>IF($C$2-D5+1&lt;$E$2,$C$2-D5+1,$E$2)</f>
        <v>31</v>
      </c>
      <c r="G5" s="37" t="s">
        <v>75</v>
      </c>
      <c r="H5" s="38"/>
      <c r="I5" s="38"/>
      <c r="J5" s="38"/>
      <c r="K5" s="38"/>
      <c r="L5" s="38"/>
      <c r="M5" s="38"/>
      <c r="N5" s="38"/>
      <c r="O5" s="38"/>
      <c r="P5" s="38">
        <v>3</v>
      </c>
      <c r="Q5" s="38"/>
      <c r="R5" s="38"/>
      <c r="S5" s="70">
        <f>P5+Q5-R5</f>
        <v>3</v>
      </c>
      <c r="T5" s="71" t="s">
        <v>76</v>
      </c>
      <c r="U5" s="72" t="s">
        <v>77</v>
      </c>
      <c r="V5" s="73">
        <v>4000</v>
      </c>
      <c r="W5" s="73">
        <v>200</v>
      </c>
      <c r="X5" s="73">
        <v>100</v>
      </c>
      <c r="Y5" s="73">
        <v>100</v>
      </c>
      <c r="Z5" s="73">
        <v>100</v>
      </c>
      <c r="AA5" s="73">
        <v>100</v>
      </c>
      <c r="AB5" s="73">
        <v>100</v>
      </c>
      <c r="AC5" s="86">
        <f>IF(G5="是",30,0)</f>
        <v>0</v>
      </c>
      <c r="AD5" s="87"/>
      <c r="AE5" s="87"/>
      <c r="AF5" s="87"/>
      <c r="AG5" s="87"/>
      <c r="AH5" s="87"/>
      <c r="AI5" s="87">
        <f>4700/31*3+4700/30*1</f>
        <v>611.505376344086</v>
      </c>
      <c r="AJ5" s="87"/>
      <c r="AK5" s="87"/>
      <c r="AL5" s="87"/>
      <c r="AM5" s="87"/>
      <c r="AN5" s="87"/>
      <c r="AO5" s="87"/>
      <c r="AP5" s="87"/>
      <c r="AQ5" s="87"/>
      <c r="AR5" s="87"/>
      <c r="AS5" s="93">
        <f>IFERROR(U5/$E$2*2*H5+I5*2,0)</f>
        <v>0</v>
      </c>
      <c r="AT5" s="86">
        <f>IFERROR(U5/$E$2*(J5+K5*0.2+L5+M5*0.5),0)</f>
        <v>0</v>
      </c>
      <c r="AU5" s="86">
        <f>ROUND(SUM(V5:AP5)-SUM(AQ5:AT5),2)</f>
        <v>5311.51</v>
      </c>
      <c r="AV5" s="94">
        <v>549.9</v>
      </c>
      <c r="AW5" s="100">
        <v>104</v>
      </c>
      <c r="AX5" s="100"/>
      <c r="AY5" s="100"/>
      <c r="AZ5" s="100"/>
      <c r="BA5" s="86">
        <f>ROUND(AU5-SUM(AV5:AZ5),2)</f>
        <v>4657.61</v>
      </c>
      <c r="BB5" s="101"/>
      <c r="BC5" s="102" t="s">
        <v>78</v>
      </c>
      <c r="BD5" s="69" t="str">
        <f>IF(U5-SUM(V5:AB5)=0,"正确","错误")</f>
        <v>正确</v>
      </c>
    </row>
    <row r="6" s="1" customFormat="1" ht="31" customHeight="1" spans="1:56">
      <c r="A6" s="39">
        <f>ROW()-4</f>
        <v>2</v>
      </c>
      <c r="B6" s="40" t="s">
        <v>79</v>
      </c>
      <c r="C6" s="41" t="s">
        <v>80</v>
      </c>
      <c r="D6" s="35">
        <v>45748</v>
      </c>
      <c r="E6" s="40" t="s">
        <v>81</v>
      </c>
      <c r="F6" s="42">
        <f>IF($C$2-D6+1&lt;$E$2,$C$2-D6+1,$E$2)</f>
        <v>31</v>
      </c>
      <c r="G6" s="37" t="s">
        <v>75</v>
      </c>
      <c r="H6" s="38"/>
      <c r="I6" s="38"/>
      <c r="J6" s="38"/>
      <c r="K6" s="38"/>
      <c r="L6" s="38"/>
      <c r="M6" s="38"/>
      <c r="N6" s="38"/>
      <c r="O6" s="55"/>
      <c r="P6" s="38"/>
      <c r="Q6" s="38"/>
      <c r="R6" s="38"/>
      <c r="S6" s="70">
        <f>P6+Q6-R6</f>
        <v>0</v>
      </c>
      <c r="T6" s="74" t="s">
        <v>82</v>
      </c>
      <c r="U6" s="72" t="s">
        <v>83</v>
      </c>
      <c r="V6" s="73">
        <v>1500</v>
      </c>
      <c r="W6" s="73">
        <v>200</v>
      </c>
      <c r="X6" s="73">
        <v>200</v>
      </c>
      <c r="Y6" s="73">
        <v>200</v>
      </c>
      <c r="Z6" s="73">
        <v>500</v>
      </c>
      <c r="AA6" s="73">
        <v>100</v>
      </c>
      <c r="AB6" s="73">
        <v>1000</v>
      </c>
      <c r="AC6" s="86">
        <f>IF(G6="是",30,0)</f>
        <v>0</v>
      </c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93">
        <f>IFERROR(U6/$E$2*2*H6+I6*2,0)</f>
        <v>0</v>
      </c>
      <c r="AT6" s="86">
        <f>IFERROR(U6/$E$2*(J6+K6*0.2+L6+M6*0.5),0)</f>
        <v>0</v>
      </c>
      <c r="AU6" s="86">
        <f>ROUND(SUM(V6:AP6)-SUM(AQ6:AT6),2)</f>
        <v>3700</v>
      </c>
      <c r="AV6" s="94"/>
      <c r="AW6" s="100"/>
      <c r="AX6" s="100"/>
      <c r="AY6" s="100"/>
      <c r="AZ6" s="100"/>
      <c r="BA6" s="86">
        <f>ROUND(AU6-SUM(AV6:AZ6),2)</f>
        <v>3700</v>
      </c>
      <c r="BB6" s="101"/>
      <c r="BC6" s="103"/>
      <c r="BD6" s="69" t="str">
        <f>IF(U6-SUM(V6:AB6)=0,"正确","错误")</f>
        <v>正确</v>
      </c>
    </row>
    <row r="7" s="1" customFormat="1" ht="33" customHeight="1" spans="1:56">
      <c r="A7" s="39">
        <f>ROW()-4</f>
        <v>3</v>
      </c>
      <c r="B7" s="40" t="s">
        <v>84</v>
      </c>
      <c r="C7" s="41" t="s">
        <v>85</v>
      </c>
      <c r="D7" s="35">
        <v>45829</v>
      </c>
      <c r="E7" s="40" t="s">
        <v>81</v>
      </c>
      <c r="F7" s="42">
        <f>IF($C$2-D7+1&lt;$E$2,$C$2-D7+1,$E$2)</f>
        <v>31</v>
      </c>
      <c r="G7" s="37" t="s">
        <v>75</v>
      </c>
      <c r="H7" s="38"/>
      <c r="I7" s="38"/>
      <c r="J7" s="56"/>
      <c r="K7" s="38"/>
      <c r="L7" s="38"/>
      <c r="M7" s="38"/>
      <c r="N7" s="38"/>
      <c r="O7" s="57"/>
      <c r="P7" s="38"/>
      <c r="Q7" s="38"/>
      <c r="R7" s="38"/>
      <c r="S7" s="70">
        <f>P7+Q7-R7</f>
        <v>0</v>
      </c>
      <c r="T7" s="75"/>
      <c r="U7" s="72" t="s">
        <v>86</v>
      </c>
      <c r="V7" s="73">
        <v>1500</v>
      </c>
      <c r="W7" s="73">
        <v>100</v>
      </c>
      <c r="X7" s="73">
        <v>200</v>
      </c>
      <c r="Y7" s="73">
        <v>200</v>
      </c>
      <c r="Z7" s="73">
        <v>500</v>
      </c>
      <c r="AA7" s="73">
        <v>100</v>
      </c>
      <c r="AB7" s="73">
        <v>1000</v>
      </c>
      <c r="AC7" s="86">
        <f>IF(G7="是",30,0)</f>
        <v>0</v>
      </c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93">
        <f>IFERROR(U7/$E$2*2*H7+I7*2,0)</f>
        <v>0</v>
      </c>
      <c r="AT7" s="86">
        <f>IFERROR(U7/$E$2*(J7+K7*0.2+L7+M7*0.5),0)</f>
        <v>0</v>
      </c>
      <c r="AU7" s="86">
        <f>ROUND(SUM(V7:AP7)-SUM(AQ7:AT7),2)</f>
        <v>3600</v>
      </c>
      <c r="AV7" s="94"/>
      <c r="AW7" s="100"/>
      <c r="AX7" s="100"/>
      <c r="AY7" s="100"/>
      <c r="AZ7" s="100"/>
      <c r="BA7" s="86">
        <f>ROUND(AU7-SUM(AV7:AZ7),2)</f>
        <v>3600</v>
      </c>
      <c r="BB7" s="101"/>
      <c r="BC7" s="103"/>
      <c r="BD7" s="69" t="str">
        <f>IF(U7-SUM(V7:AB7)=0,"正确","错误")</f>
        <v>正确</v>
      </c>
    </row>
    <row r="8" s="1" customFormat="1" ht="33" customHeight="1" spans="1:56">
      <c r="A8" s="39">
        <f>ROW()-4</f>
        <v>4</v>
      </c>
      <c r="B8" s="40" t="s">
        <v>87</v>
      </c>
      <c r="C8" s="41" t="s">
        <v>85</v>
      </c>
      <c r="D8" s="35">
        <v>45850</v>
      </c>
      <c r="E8" s="40" t="s">
        <v>81</v>
      </c>
      <c r="F8" s="42">
        <f>IF($C$2-D8+1&lt;$E$2,$C$2-D8+1,$E$2)</f>
        <v>31</v>
      </c>
      <c r="G8" s="37" t="s">
        <v>75</v>
      </c>
      <c r="H8" s="38"/>
      <c r="I8" s="38"/>
      <c r="J8" s="38"/>
      <c r="K8" s="38"/>
      <c r="L8" s="38"/>
      <c r="M8" s="38"/>
      <c r="N8" s="38"/>
      <c r="O8" s="58"/>
      <c r="P8" s="38"/>
      <c r="Q8" s="38"/>
      <c r="R8" s="38"/>
      <c r="S8" s="70">
        <f>P8+Q8-R8</f>
        <v>0</v>
      </c>
      <c r="T8" s="75"/>
      <c r="U8" s="72" t="s">
        <v>88</v>
      </c>
      <c r="V8" s="73">
        <v>1500</v>
      </c>
      <c r="W8" s="73">
        <v>200</v>
      </c>
      <c r="X8" s="73">
        <v>200</v>
      </c>
      <c r="Y8" s="73">
        <v>200</v>
      </c>
      <c r="Z8" s="73">
        <v>500</v>
      </c>
      <c r="AA8" s="73">
        <v>200</v>
      </c>
      <c r="AB8" s="73">
        <v>1000</v>
      </c>
      <c r="AC8" s="86">
        <f>IF(G8="是",30,0)</f>
        <v>0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93">
        <f>IFERROR(U8/$E$2*2*H8+I8*2,0)</f>
        <v>0</v>
      </c>
      <c r="AT8" s="86">
        <f>IFERROR(U8/$E$2*(J8+K8*0.2+L8+M8*0.5),0)</f>
        <v>0</v>
      </c>
      <c r="AU8" s="86">
        <f>ROUND(SUM(V8:AP8)-SUM(AQ8:AT8),2)</f>
        <v>3800</v>
      </c>
      <c r="AV8" s="94"/>
      <c r="AW8" s="100"/>
      <c r="AX8" s="100"/>
      <c r="AY8" s="100"/>
      <c r="AZ8" s="100"/>
      <c r="BA8" s="86">
        <f>ROUND(AU8-SUM(AV8:AZ8),2)</f>
        <v>3800</v>
      </c>
      <c r="BB8" s="101"/>
      <c r="BC8" s="103"/>
      <c r="BD8" s="69" t="str">
        <f>IF(U8-SUM(V8:AB8)=0,"正确","错误")</f>
        <v>正确</v>
      </c>
    </row>
    <row r="9" s="1" customFormat="1" ht="33" customHeight="1" spans="1:56">
      <c r="A9" s="39">
        <f>ROW()-4</f>
        <v>5</v>
      </c>
      <c r="B9" s="40" t="s">
        <v>89</v>
      </c>
      <c r="C9" s="41" t="s">
        <v>85</v>
      </c>
      <c r="D9" s="35">
        <v>45861</v>
      </c>
      <c r="E9" s="40" t="s">
        <v>81</v>
      </c>
      <c r="F9" s="42">
        <f>IF($C$2-D9+1&lt;$E$2,$C$2-D9+1,$E$2)</f>
        <v>31</v>
      </c>
      <c r="G9" s="37" t="s">
        <v>75</v>
      </c>
      <c r="H9" s="38"/>
      <c r="I9" s="38"/>
      <c r="J9" s="38"/>
      <c r="L9" s="38"/>
      <c r="M9" s="38"/>
      <c r="N9" s="38"/>
      <c r="O9" s="58"/>
      <c r="P9" s="38"/>
      <c r="Q9" s="38"/>
      <c r="R9" s="38"/>
      <c r="S9" s="70">
        <f>P9+Q9-R9</f>
        <v>0</v>
      </c>
      <c r="T9" s="75"/>
      <c r="U9" s="72" t="s">
        <v>86</v>
      </c>
      <c r="V9" s="73">
        <v>1500</v>
      </c>
      <c r="W9" s="73">
        <v>100</v>
      </c>
      <c r="X9" s="73">
        <v>200</v>
      </c>
      <c r="Y9" s="73">
        <v>200</v>
      </c>
      <c r="Z9" s="73">
        <v>500</v>
      </c>
      <c r="AA9" s="73">
        <v>100</v>
      </c>
      <c r="AB9" s="73">
        <v>1000</v>
      </c>
      <c r="AC9" s="86">
        <f>IF(G9="是",30,0)</f>
        <v>0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93">
        <f>IFERROR(U9/$E$2*2*H9+I9*2,0)</f>
        <v>0</v>
      </c>
      <c r="AT9" s="86">
        <f>IFERROR(U9/$E$2*(J9+K9*0.2+L9+M9*0.5),0)</f>
        <v>0</v>
      </c>
      <c r="AU9" s="86">
        <f>ROUND(SUM(V9:AP9)-SUM(AQ9:AT9),2)</f>
        <v>3600</v>
      </c>
      <c r="AV9" s="94"/>
      <c r="AW9" s="100"/>
      <c r="AX9" s="100"/>
      <c r="AY9" s="100"/>
      <c r="AZ9" s="100"/>
      <c r="BA9" s="86">
        <f>ROUND(AU9-SUM(AV9:AZ9),2)</f>
        <v>3600</v>
      </c>
      <c r="BB9" s="101"/>
      <c r="BC9" s="103"/>
      <c r="BD9" s="69" t="str">
        <f>IF(U9-SUM(V9:AB9)=0,"正确","错误")</f>
        <v>正确</v>
      </c>
    </row>
    <row r="10" s="1" customFormat="1" ht="33" customHeight="1" spans="1:56">
      <c r="A10" s="39">
        <f>ROW()-4</f>
        <v>6</v>
      </c>
      <c r="B10" s="40" t="s">
        <v>90</v>
      </c>
      <c r="C10" s="41" t="s">
        <v>85</v>
      </c>
      <c r="D10" s="35">
        <v>45864</v>
      </c>
      <c r="E10" s="40" t="s">
        <v>81</v>
      </c>
      <c r="F10" s="42">
        <f>IF($C$2-D10+1&lt;$E$2,$C$2-D10+1,$E$2)</f>
        <v>31</v>
      </c>
      <c r="G10" s="37" t="s">
        <v>75</v>
      </c>
      <c r="H10" s="38"/>
      <c r="I10" s="38"/>
      <c r="J10" s="56"/>
      <c r="K10" s="38"/>
      <c r="L10" s="38"/>
      <c r="M10" s="38"/>
      <c r="N10" s="38"/>
      <c r="O10" s="59"/>
      <c r="P10" s="38"/>
      <c r="Q10" s="38"/>
      <c r="R10" s="38"/>
      <c r="S10" s="70">
        <f>P10+Q10-R10</f>
        <v>0</v>
      </c>
      <c r="T10" s="76"/>
      <c r="U10" s="72" t="s">
        <v>86</v>
      </c>
      <c r="V10" s="73">
        <v>1500</v>
      </c>
      <c r="W10" s="73">
        <v>100</v>
      </c>
      <c r="X10" s="73">
        <v>200</v>
      </c>
      <c r="Y10" s="73">
        <v>200</v>
      </c>
      <c r="Z10" s="73">
        <v>500</v>
      </c>
      <c r="AA10" s="73">
        <v>100</v>
      </c>
      <c r="AB10" s="73">
        <v>1000</v>
      </c>
      <c r="AC10" s="86">
        <f>IF(G10="是",30,0)</f>
        <v>0</v>
      </c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93">
        <f>IFERROR(U10/$E$2*2*H10+I10*2,0)</f>
        <v>0</v>
      </c>
      <c r="AT10" s="86">
        <f>IFERROR(U10/$E$2*(J10+K10*0.2+L10+M10*0.5),0)</f>
        <v>0</v>
      </c>
      <c r="AU10" s="86">
        <f>ROUND(SUM(V10:AP10)-SUM(AQ10:AT10),2)</f>
        <v>3600</v>
      </c>
      <c r="AV10" s="94"/>
      <c r="AW10" s="100"/>
      <c r="AX10" s="100"/>
      <c r="AY10" s="100"/>
      <c r="AZ10" s="100"/>
      <c r="BA10" s="86">
        <f>ROUND(AU10-SUM(AV10:AZ10),2)</f>
        <v>3600</v>
      </c>
      <c r="BB10" s="101"/>
      <c r="BC10" s="103"/>
      <c r="BD10" s="69" t="str">
        <f>IF(U10-SUM(V10:AB10)=0,"正确","错误")</f>
        <v>正确</v>
      </c>
    </row>
    <row r="11" s="1" customFormat="1" ht="33" customHeight="1" spans="1:56">
      <c r="A11" s="39">
        <f>ROW()-4</f>
        <v>7</v>
      </c>
      <c r="B11" s="40" t="s">
        <v>91</v>
      </c>
      <c r="C11" s="41" t="s">
        <v>80</v>
      </c>
      <c r="D11" s="35">
        <v>45748</v>
      </c>
      <c r="E11" s="40" t="s">
        <v>81</v>
      </c>
      <c r="F11" s="42">
        <f>IF($C$2-D11+1&lt;$E$2,$C$2-D11+1,$E$2)</f>
        <v>31</v>
      </c>
      <c r="G11" s="37" t="s">
        <v>75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70">
        <f>P11+Q11-R11</f>
        <v>0</v>
      </c>
      <c r="T11" s="75"/>
      <c r="U11" s="72" t="s">
        <v>92</v>
      </c>
      <c r="V11" s="77">
        <v>2000</v>
      </c>
      <c r="W11" s="78">
        <v>500</v>
      </c>
      <c r="X11" s="78">
        <v>200</v>
      </c>
      <c r="Y11" s="78">
        <v>200</v>
      </c>
      <c r="Z11" s="78">
        <v>500</v>
      </c>
      <c r="AA11" s="78">
        <v>100</v>
      </c>
      <c r="AB11" s="87">
        <v>1000</v>
      </c>
      <c r="AC11" s="86">
        <f>IF(G11="是",30,0)</f>
        <v>0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93">
        <f>IFERROR(U11/$E$2*2*H11+I11*2,0)</f>
        <v>0</v>
      </c>
      <c r="AT11" s="86">
        <f>IFERROR(U11/$E$2*(J11+K11*0.2+L11+M11*0.5),0)</f>
        <v>0</v>
      </c>
      <c r="AU11" s="86">
        <f>ROUND(SUM(V11:AP11)-SUM(AQ11:AT11),2)</f>
        <v>4500</v>
      </c>
      <c r="AV11" s="94"/>
      <c r="AW11" s="100"/>
      <c r="AX11" s="100"/>
      <c r="AY11" s="100"/>
      <c r="AZ11" s="100"/>
      <c r="BA11" s="86">
        <f>ROUND(AU11-SUM(AV11:AZ11),2)</f>
        <v>4500</v>
      </c>
      <c r="BB11" s="101"/>
      <c r="BC11" s="103"/>
      <c r="BD11" s="69" t="str">
        <f>IF(U11-SUM(V11:AB11)=0,"正确","错误")</f>
        <v>正确</v>
      </c>
    </row>
    <row r="12" s="1" customFormat="1" ht="33" customHeight="1" spans="1:56">
      <c r="A12" s="39">
        <f>ROW()-4</f>
        <v>8</v>
      </c>
      <c r="B12" s="43" t="s">
        <v>93</v>
      </c>
      <c r="C12" s="41" t="s">
        <v>85</v>
      </c>
      <c r="D12" s="35">
        <v>45748</v>
      </c>
      <c r="E12" s="43" t="s">
        <v>74</v>
      </c>
      <c r="F12" s="42">
        <f>IF($C$2-D12+1&lt;$E$2,$C$2-D12+1,$E$2)</f>
        <v>31</v>
      </c>
      <c r="G12" s="37" t="s">
        <v>75</v>
      </c>
      <c r="H12" s="38"/>
      <c r="I12" s="38"/>
      <c r="J12" s="38">
        <f>E2-2</f>
        <v>29</v>
      </c>
      <c r="K12" s="38"/>
      <c r="L12" s="38"/>
      <c r="M12" s="38"/>
      <c r="N12" s="38"/>
      <c r="O12" s="38"/>
      <c r="P12" s="38"/>
      <c r="Q12" s="38"/>
      <c r="R12" s="38"/>
      <c r="S12" s="70">
        <f>P12+Q12-R12</f>
        <v>0</v>
      </c>
      <c r="T12" s="76" t="s">
        <v>94</v>
      </c>
      <c r="U12" s="72" t="s">
        <v>95</v>
      </c>
      <c r="V12" s="73">
        <v>1800</v>
      </c>
      <c r="W12" s="73">
        <v>100</v>
      </c>
      <c r="X12" s="73">
        <v>200</v>
      </c>
      <c r="Y12" s="73">
        <v>200</v>
      </c>
      <c r="Z12" s="73">
        <v>500</v>
      </c>
      <c r="AA12" s="73">
        <v>100</v>
      </c>
      <c r="AB12" s="73">
        <v>1000</v>
      </c>
      <c r="AC12" s="86">
        <f>IF(G12="是",30,0)</f>
        <v>0</v>
      </c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93">
        <f>IFERROR(U12/$E$2*2*H12+I12*2,0)</f>
        <v>0</v>
      </c>
      <c r="AT12" s="86">
        <f>IFERROR(U12/$E$2*(J12+K12*0.2+L12+M12*0.5),0)</f>
        <v>3648.38709677419</v>
      </c>
      <c r="AU12" s="86">
        <f>ROUND(SUM(V12:AP12)-SUM(AQ12:AT12),2)</f>
        <v>251.61</v>
      </c>
      <c r="AV12" s="94"/>
      <c r="AW12" s="100"/>
      <c r="AX12" s="100"/>
      <c r="AY12" s="100"/>
      <c r="AZ12" s="100"/>
      <c r="BA12" s="86">
        <f>ROUND(AU12-SUM(AV12:AZ12),2)</f>
        <v>251.61</v>
      </c>
      <c r="BB12" s="101"/>
      <c r="BC12" s="103"/>
      <c r="BD12" s="69" t="str">
        <f>IF(U12-SUM(V12:AB12)=0,"正确","错误")</f>
        <v>正确</v>
      </c>
    </row>
    <row r="13" s="1" customFormat="1" ht="33" customHeight="1" spans="1:56">
      <c r="A13" s="39">
        <f>ROW()-4</f>
        <v>9</v>
      </c>
      <c r="B13" s="40" t="s">
        <v>96</v>
      </c>
      <c r="C13" s="41" t="s">
        <v>85</v>
      </c>
      <c r="D13" s="35">
        <v>45748</v>
      </c>
      <c r="E13" s="40" t="s">
        <v>81</v>
      </c>
      <c r="F13" s="42">
        <f>IF($C$2-D13+1&lt;$E$2,$C$2-D13+1,$E$2)</f>
        <v>31</v>
      </c>
      <c r="G13" s="37" t="s">
        <v>75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70">
        <f>P13+Q13-R13</f>
        <v>0</v>
      </c>
      <c r="T13" s="75"/>
      <c r="U13" s="72" t="s">
        <v>95</v>
      </c>
      <c r="V13" s="73">
        <v>1800</v>
      </c>
      <c r="W13" s="73">
        <v>100</v>
      </c>
      <c r="X13" s="73">
        <v>200</v>
      </c>
      <c r="Y13" s="73">
        <v>200</v>
      </c>
      <c r="Z13" s="73">
        <v>500</v>
      </c>
      <c r="AA13" s="73">
        <v>100</v>
      </c>
      <c r="AB13" s="73">
        <v>1000</v>
      </c>
      <c r="AC13" s="86">
        <f>IF(G13="是",30,0)</f>
        <v>0</v>
      </c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93">
        <f>IFERROR(U13/$E$2*2*H13+I13*2,0)</f>
        <v>0</v>
      </c>
      <c r="AT13" s="86">
        <f>IFERROR(U13/$E$2*(J13+K13*0.2+L13+M13*0.5),0)</f>
        <v>0</v>
      </c>
      <c r="AU13" s="86">
        <f>ROUND(SUM(V13:AP13)-SUM(AQ13:AT13),2)</f>
        <v>3900</v>
      </c>
      <c r="AV13" s="94"/>
      <c r="AW13" s="100"/>
      <c r="AX13" s="100"/>
      <c r="AY13" s="100"/>
      <c r="AZ13" s="100"/>
      <c r="BA13" s="86">
        <f>ROUND(AU13-SUM(AV13:AZ13),2)</f>
        <v>3900</v>
      </c>
      <c r="BB13" s="101"/>
      <c r="BC13" s="103"/>
      <c r="BD13" s="69" t="str">
        <f>IF(U13-SUM(V13:AB13)=0,"正确","错误")</f>
        <v>正确</v>
      </c>
    </row>
    <row r="14" s="1" customFormat="1" ht="33" customHeight="1" spans="1:56">
      <c r="A14" s="39">
        <f>ROW()-4</f>
        <v>10</v>
      </c>
      <c r="B14" s="40" t="s">
        <v>97</v>
      </c>
      <c r="C14" s="41" t="s">
        <v>85</v>
      </c>
      <c r="D14" s="35">
        <v>45774</v>
      </c>
      <c r="E14" s="40" t="s">
        <v>81</v>
      </c>
      <c r="F14" s="42">
        <f>IF($C$2-D14+1&lt;$E$2,$C$2-D14+1,$E$2)</f>
        <v>31</v>
      </c>
      <c r="G14" s="37" t="s">
        <v>75</v>
      </c>
      <c r="H14" s="38"/>
      <c r="I14" s="38"/>
      <c r="J14" s="56"/>
      <c r="K14" s="38"/>
      <c r="L14" s="38"/>
      <c r="M14" s="38"/>
      <c r="N14" s="38"/>
      <c r="O14" s="38"/>
      <c r="P14" s="38"/>
      <c r="Q14" s="38"/>
      <c r="R14" s="38"/>
      <c r="S14" s="70">
        <f>P14+Q14-R14</f>
        <v>0</v>
      </c>
      <c r="T14" s="76"/>
      <c r="U14" s="72" t="s">
        <v>95</v>
      </c>
      <c r="V14" s="73">
        <v>1800</v>
      </c>
      <c r="W14" s="73">
        <v>100</v>
      </c>
      <c r="X14" s="73">
        <v>200</v>
      </c>
      <c r="Y14" s="73">
        <v>200</v>
      </c>
      <c r="Z14" s="73">
        <v>500</v>
      </c>
      <c r="AA14" s="73">
        <v>100</v>
      </c>
      <c r="AB14" s="73">
        <v>1000</v>
      </c>
      <c r="AC14" s="86">
        <f>IF(G14="是",30,0)</f>
        <v>0</v>
      </c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93">
        <f>IFERROR(U14/$E$2*2*H14+I14*2,0)</f>
        <v>0</v>
      </c>
      <c r="AT14" s="86">
        <f>IFERROR(U14/$E$2*(J14+K14*0.2+L14+M14*0.5),0)</f>
        <v>0</v>
      </c>
      <c r="AU14" s="86">
        <f>ROUND(SUM(V14:AP14)-SUM(AQ14:AT14),2)</f>
        <v>3900</v>
      </c>
      <c r="AV14" s="94"/>
      <c r="AW14" s="100"/>
      <c r="AX14" s="100"/>
      <c r="AY14" s="100"/>
      <c r="AZ14" s="100"/>
      <c r="BA14" s="86">
        <f>ROUND(AU14-SUM(AV14:AZ14),2)</f>
        <v>3900</v>
      </c>
      <c r="BB14" s="101"/>
      <c r="BC14" s="103"/>
      <c r="BD14" s="69" t="str">
        <f>IF(U14-SUM(V14:AB14)=0,"正确","错误")</f>
        <v>正确</v>
      </c>
    </row>
    <row r="15" s="1" customFormat="1" ht="33" customHeight="1" spans="1:56">
      <c r="A15" s="39">
        <f>ROW()-4</f>
        <v>11</v>
      </c>
      <c r="B15" s="40" t="s">
        <v>98</v>
      </c>
      <c r="C15" s="41" t="s">
        <v>85</v>
      </c>
      <c r="D15" s="35">
        <v>45748</v>
      </c>
      <c r="E15" s="40" t="s">
        <v>81</v>
      </c>
      <c r="F15" s="42">
        <f>IF($C$2-D15+1&lt;$E$2,$C$2-D15+1,$E$2)</f>
        <v>31</v>
      </c>
      <c r="G15" s="37" t="s">
        <v>75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70">
        <f>P15+Q15-R15</f>
        <v>0</v>
      </c>
      <c r="T15" s="75"/>
      <c r="U15" s="72" t="s">
        <v>95</v>
      </c>
      <c r="V15" s="73">
        <v>1800</v>
      </c>
      <c r="W15" s="73">
        <v>100</v>
      </c>
      <c r="X15" s="73">
        <v>200</v>
      </c>
      <c r="Y15" s="73">
        <v>200</v>
      </c>
      <c r="Z15" s="73">
        <v>500</v>
      </c>
      <c r="AA15" s="73">
        <v>100</v>
      </c>
      <c r="AB15" s="73">
        <v>1000</v>
      </c>
      <c r="AC15" s="86">
        <f>IF(G15="是",30,0)</f>
        <v>0</v>
      </c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93">
        <f>IFERROR(U15/$E$2*2*H15+I15*2,0)</f>
        <v>0</v>
      </c>
      <c r="AT15" s="86">
        <f>IFERROR(U15/$E$2*(J15+K15*0.2+L15+M15*0.5),0)</f>
        <v>0</v>
      </c>
      <c r="AU15" s="86">
        <f>ROUND(SUM(V15:AP15)-SUM(AQ15:AT15),2)</f>
        <v>3900</v>
      </c>
      <c r="AV15" s="94"/>
      <c r="AW15" s="100"/>
      <c r="AX15" s="100"/>
      <c r="AY15" s="100"/>
      <c r="AZ15" s="100"/>
      <c r="BA15" s="86">
        <f>ROUND(AU15-SUM(AV15:AZ15),2)</f>
        <v>3900</v>
      </c>
      <c r="BB15" s="101"/>
      <c r="BC15" s="103"/>
      <c r="BD15" s="69" t="str">
        <f>IF(U15-SUM(V15:AB15)=0,"正确","错误")</f>
        <v>正确</v>
      </c>
    </row>
    <row r="16" s="1" customFormat="1" ht="33" customHeight="1" spans="1:56">
      <c r="A16" s="39">
        <f>ROW()-4</f>
        <v>12</v>
      </c>
      <c r="B16" s="33" t="s">
        <v>99</v>
      </c>
      <c r="C16" s="41" t="s">
        <v>85</v>
      </c>
      <c r="D16" s="35">
        <v>45770</v>
      </c>
      <c r="E16" s="43" t="s">
        <v>74</v>
      </c>
      <c r="F16" s="42">
        <f>IF($C$2-D16+1&lt;$E$2,$C$2-D16+1,$E$2)</f>
        <v>31</v>
      </c>
      <c r="G16" s="37" t="s">
        <v>75</v>
      </c>
      <c r="H16" s="38"/>
      <c r="I16" s="38"/>
      <c r="J16" s="38">
        <f>E2-25</f>
        <v>6</v>
      </c>
      <c r="K16" s="38"/>
      <c r="L16" s="38"/>
      <c r="M16" s="38"/>
      <c r="N16" s="38"/>
      <c r="O16" s="38"/>
      <c r="P16" s="38"/>
      <c r="Q16" s="38"/>
      <c r="R16" s="38"/>
      <c r="S16" s="70">
        <f>P16+Q16-R16</f>
        <v>0</v>
      </c>
      <c r="T16" s="76" t="s">
        <v>100</v>
      </c>
      <c r="U16" s="72" t="s">
        <v>95</v>
      </c>
      <c r="V16" s="73">
        <v>1800</v>
      </c>
      <c r="W16" s="73">
        <v>100</v>
      </c>
      <c r="X16" s="73">
        <v>200</v>
      </c>
      <c r="Y16" s="73">
        <v>200</v>
      </c>
      <c r="Z16" s="73">
        <v>500</v>
      </c>
      <c r="AA16" s="73">
        <v>100</v>
      </c>
      <c r="AB16" s="73">
        <v>1000</v>
      </c>
      <c r="AC16" s="86">
        <f>IF(G16="是",30,0)</f>
        <v>0</v>
      </c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93">
        <f>IFERROR(U16/$E$2*2*H16+I16*2,0)</f>
        <v>0</v>
      </c>
      <c r="AT16" s="86">
        <f>IFERROR(U16/$E$2*(J16+K16*0.2+L16+M16*0.5),0)</f>
        <v>754.838709677419</v>
      </c>
      <c r="AU16" s="86">
        <f>ROUND(SUM(V16:AP16)-SUM(AQ16:AT16),2)</f>
        <v>3145.16</v>
      </c>
      <c r="AV16" s="94"/>
      <c r="AW16" s="100"/>
      <c r="AX16" s="100"/>
      <c r="AY16" s="100"/>
      <c r="AZ16" s="100"/>
      <c r="BA16" s="86">
        <f>ROUND(AU16-SUM(AV16:AZ16),2)</f>
        <v>3145.16</v>
      </c>
      <c r="BB16" s="101"/>
      <c r="BC16" s="103"/>
      <c r="BD16" s="69" t="str">
        <f>IF(U16-SUM(V16:AB16)=0,"正确","错误")</f>
        <v>正确</v>
      </c>
    </row>
    <row r="17" s="1" customFormat="1" ht="33" customHeight="1" spans="1:56">
      <c r="A17" s="39">
        <f>ROW()-4</f>
        <v>13</v>
      </c>
      <c r="B17" s="40" t="s">
        <v>101</v>
      </c>
      <c r="C17" s="41" t="s">
        <v>85</v>
      </c>
      <c r="D17" s="35">
        <v>45748</v>
      </c>
      <c r="E17" s="40" t="s">
        <v>81</v>
      </c>
      <c r="F17" s="42">
        <f>IF($C$2-D17+1&lt;$E$2,$C$2-D17+1,$E$2)</f>
        <v>31</v>
      </c>
      <c r="G17" s="37" t="s">
        <v>75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70">
        <f>P17+Q17-R17</f>
        <v>0</v>
      </c>
      <c r="T17" s="75"/>
      <c r="U17" s="72" t="s">
        <v>95</v>
      </c>
      <c r="V17" s="73">
        <v>1800</v>
      </c>
      <c r="W17" s="73">
        <v>100</v>
      </c>
      <c r="X17" s="73">
        <v>200</v>
      </c>
      <c r="Y17" s="73">
        <v>200</v>
      </c>
      <c r="Z17" s="73">
        <v>500</v>
      </c>
      <c r="AA17" s="73">
        <v>100</v>
      </c>
      <c r="AB17" s="73">
        <v>1000</v>
      </c>
      <c r="AC17" s="86">
        <f>IF(G17="是",30,0)</f>
        <v>0</v>
      </c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93">
        <f>IFERROR(U17/$E$2*2*H17+I17*2,0)</f>
        <v>0</v>
      </c>
      <c r="AT17" s="86">
        <f>IFERROR(U17/$E$2*(J17+K17*0.2+L17+M17*0.5),0)</f>
        <v>0</v>
      </c>
      <c r="AU17" s="86">
        <f>ROUND(SUM(V17:AP17)-SUM(AQ17:AT17),2)</f>
        <v>3900</v>
      </c>
      <c r="AV17" s="94"/>
      <c r="AW17" s="100"/>
      <c r="AX17" s="100"/>
      <c r="AY17" s="100"/>
      <c r="AZ17" s="100"/>
      <c r="BA17" s="86">
        <f>ROUND(AU17-SUM(AV17:AZ17),2)</f>
        <v>3900</v>
      </c>
      <c r="BB17" s="101"/>
      <c r="BC17" s="103"/>
      <c r="BD17" s="69" t="str">
        <f>IF(U17-SUM(V17:AB17)=0,"正确","错误")</f>
        <v>正确</v>
      </c>
    </row>
    <row r="18" s="1" customFormat="1" ht="33" customHeight="1" spans="1:56">
      <c r="A18" s="39">
        <f>ROW()-4</f>
        <v>14</v>
      </c>
      <c r="B18" s="40" t="s">
        <v>102</v>
      </c>
      <c r="C18" s="41" t="s">
        <v>85</v>
      </c>
      <c r="D18" s="35">
        <v>45818</v>
      </c>
      <c r="E18" s="40" t="s">
        <v>81</v>
      </c>
      <c r="F18" s="42">
        <f>IF($C$2-D18+1&lt;$E$2,$C$2-D18+1,$E$2)</f>
        <v>31</v>
      </c>
      <c r="G18" s="37" t="s">
        <v>75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70">
        <f>P18+Q18-R18</f>
        <v>0</v>
      </c>
      <c r="T18" s="75"/>
      <c r="U18" s="72" t="s">
        <v>95</v>
      </c>
      <c r="V18" s="73">
        <v>1800</v>
      </c>
      <c r="W18" s="73">
        <v>100</v>
      </c>
      <c r="X18" s="73">
        <v>200</v>
      </c>
      <c r="Y18" s="73">
        <v>200</v>
      </c>
      <c r="Z18" s="73">
        <v>500</v>
      </c>
      <c r="AA18" s="73">
        <v>100</v>
      </c>
      <c r="AB18" s="73">
        <v>1000</v>
      </c>
      <c r="AC18" s="86">
        <f>IF(G18="是",30,0)</f>
        <v>0</v>
      </c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93">
        <f>IFERROR(U18/$E$2*2*H18+I18*2,0)</f>
        <v>0</v>
      </c>
      <c r="AT18" s="86">
        <f>IFERROR(U18/$E$2*(J18+K18*0.2+L18+M18*0.5),0)</f>
        <v>0</v>
      </c>
      <c r="AU18" s="86">
        <f>ROUND(SUM(V18:AP18)-SUM(AQ18:AT18),2)</f>
        <v>3900</v>
      </c>
      <c r="AV18" s="94"/>
      <c r="AW18" s="100"/>
      <c r="AX18" s="100"/>
      <c r="AY18" s="100"/>
      <c r="AZ18" s="100"/>
      <c r="BA18" s="86">
        <f>ROUND(AU18-SUM(AV18:AZ18),2)</f>
        <v>3900</v>
      </c>
      <c r="BB18" s="101"/>
      <c r="BC18" s="103"/>
      <c r="BD18" s="69" t="str">
        <f>IF(U18-SUM(V18:AB18)=0,"正确","错误")</f>
        <v>正确</v>
      </c>
    </row>
    <row r="19" s="1" customFormat="1" ht="33" customHeight="1" spans="1:56">
      <c r="A19" s="39">
        <f>ROW()-4</f>
        <v>15</v>
      </c>
      <c r="B19" s="40" t="s">
        <v>103</v>
      </c>
      <c r="C19" s="41" t="s">
        <v>85</v>
      </c>
      <c r="D19" s="35">
        <v>45748</v>
      </c>
      <c r="E19" s="40" t="s">
        <v>81</v>
      </c>
      <c r="F19" s="42">
        <f>IF($C$2-D19+1&lt;$E$2,$C$2-D19+1,$E$2)</f>
        <v>31</v>
      </c>
      <c r="G19" s="37" t="s">
        <v>75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70">
        <f>P19+Q19-R19</f>
        <v>0</v>
      </c>
      <c r="T19" s="75"/>
      <c r="U19" s="72" t="s">
        <v>95</v>
      </c>
      <c r="V19" s="73">
        <v>1800</v>
      </c>
      <c r="W19" s="73">
        <v>100</v>
      </c>
      <c r="X19" s="73">
        <v>200</v>
      </c>
      <c r="Y19" s="73">
        <v>200</v>
      </c>
      <c r="Z19" s="73">
        <v>500</v>
      </c>
      <c r="AA19" s="73">
        <v>100</v>
      </c>
      <c r="AB19" s="73">
        <v>1000</v>
      </c>
      <c r="AC19" s="86">
        <f>IF(G19="是",30,0)</f>
        <v>0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93">
        <f>IFERROR(U19/$E$2*2*H19+I19*2,0)</f>
        <v>0</v>
      </c>
      <c r="AT19" s="86">
        <f>IFERROR(U19/$E$2*(J19+K19*0.2+L19+M19*0.5),0)</f>
        <v>0</v>
      </c>
      <c r="AU19" s="86">
        <f>ROUND(SUM(V19:AP19)-SUM(AQ19:AT19),2)</f>
        <v>3900</v>
      </c>
      <c r="AV19" s="94"/>
      <c r="AW19" s="100"/>
      <c r="AX19" s="100"/>
      <c r="AY19" s="100"/>
      <c r="AZ19" s="100"/>
      <c r="BA19" s="86">
        <f>ROUND(AU19-SUM(AV19:AZ19),2)</f>
        <v>3900</v>
      </c>
      <c r="BB19" s="101"/>
      <c r="BC19" s="103"/>
      <c r="BD19" s="69" t="str">
        <f>IF(U19-SUM(V19:AB19)=0,"正确","错误")</f>
        <v>正确</v>
      </c>
    </row>
    <row r="20" s="1" customFormat="1" ht="33" customHeight="1" spans="1:56">
      <c r="A20" s="39">
        <f>ROW()-4</f>
        <v>16</v>
      </c>
      <c r="B20" s="40" t="s">
        <v>104</v>
      </c>
      <c r="C20" s="41" t="s">
        <v>85</v>
      </c>
      <c r="D20" s="35">
        <v>45830</v>
      </c>
      <c r="E20" s="40" t="s">
        <v>81</v>
      </c>
      <c r="F20" s="42">
        <f>IF($C$2-D20+1&lt;$E$2,$C$2-D20+1,$E$2)</f>
        <v>31</v>
      </c>
      <c r="G20" s="37" t="s">
        <v>75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70">
        <f>P20+Q20-R20</f>
        <v>0</v>
      </c>
      <c r="T20" s="75"/>
      <c r="U20" s="72" t="s">
        <v>95</v>
      </c>
      <c r="V20" s="73">
        <v>1800</v>
      </c>
      <c r="W20" s="73">
        <v>100</v>
      </c>
      <c r="X20" s="73">
        <v>200</v>
      </c>
      <c r="Y20" s="73">
        <v>200</v>
      </c>
      <c r="Z20" s="73">
        <v>500</v>
      </c>
      <c r="AA20" s="73">
        <v>100</v>
      </c>
      <c r="AB20" s="73">
        <v>1000</v>
      </c>
      <c r="AC20" s="86">
        <f>IF(G20="是",30,0)</f>
        <v>0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93">
        <f>IFERROR(U20/$E$2*2*H20+I20*2,0)</f>
        <v>0</v>
      </c>
      <c r="AT20" s="86">
        <f>IFERROR(U20/$E$2*(J20+K20*0.2+L20+M20*0.5),0)</f>
        <v>0</v>
      </c>
      <c r="AU20" s="86">
        <f>ROUND(SUM(V20:AP20)-SUM(AQ20:AT20),2)</f>
        <v>3900</v>
      </c>
      <c r="AV20" s="94"/>
      <c r="AW20" s="100"/>
      <c r="AX20" s="100"/>
      <c r="AY20" s="100"/>
      <c r="AZ20" s="100"/>
      <c r="BA20" s="86">
        <f>ROUND(AU20-SUM(AV20:AZ20),2)</f>
        <v>3900</v>
      </c>
      <c r="BB20" s="101"/>
      <c r="BC20" s="103"/>
      <c r="BD20" s="69" t="str">
        <f>IF(U20-SUM(V20:AB20)=0,"正确","错误")</f>
        <v>正确</v>
      </c>
    </row>
    <row r="21" s="1" customFormat="1" ht="33" customHeight="1" spans="1:56">
      <c r="A21" s="39">
        <f>ROW()-4</f>
        <v>17</v>
      </c>
      <c r="B21" s="40" t="s">
        <v>105</v>
      </c>
      <c r="C21" s="41" t="s">
        <v>106</v>
      </c>
      <c r="D21" s="35">
        <v>45748</v>
      </c>
      <c r="E21" s="40" t="s">
        <v>81</v>
      </c>
      <c r="F21" s="42">
        <f>IF($C$2-D21+1&lt;$E$2,$C$2-D21+1,$E$2)</f>
        <v>31</v>
      </c>
      <c r="G21" s="37" t="s">
        <v>75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70">
        <f>P21+Q21-R21</f>
        <v>0</v>
      </c>
      <c r="T21" s="75"/>
      <c r="U21" s="72" t="s">
        <v>107</v>
      </c>
      <c r="V21" s="73">
        <v>2000</v>
      </c>
      <c r="W21" s="73">
        <v>200</v>
      </c>
      <c r="X21" s="73">
        <v>200</v>
      </c>
      <c r="Y21" s="73">
        <v>200</v>
      </c>
      <c r="Z21" s="73">
        <v>500</v>
      </c>
      <c r="AA21" s="73">
        <v>100</v>
      </c>
      <c r="AB21" s="73">
        <v>1000</v>
      </c>
      <c r="AC21" s="86">
        <f>IF(G21="是",30,0)</f>
        <v>0</v>
      </c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93">
        <f>IFERROR(U21/$E$2*2*H21+I21*2,0)</f>
        <v>0</v>
      </c>
      <c r="AT21" s="86">
        <f>IFERROR(U21/$E$2*(J21+K21*0.2+L21+M21*0.5),0)</f>
        <v>0</v>
      </c>
      <c r="AU21" s="86">
        <f>ROUND(SUM(V21:AP21)-SUM(AQ21:AT21),2)</f>
        <v>4200</v>
      </c>
      <c r="AV21" s="94"/>
      <c r="AW21" s="100"/>
      <c r="AX21" s="100"/>
      <c r="AY21" s="100"/>
      <c r="AZ21" s="100"/>
      <c r="BA21" s="86">
        <f>ROUND(AU21-SUM(AV21:AZ21),2)</f>
        <v>4200</v>
      </c>
      <c r="BB21" s="101"/>
      <c r="BC21" s="103"/>
      <c r="BD21" s="69" t="str">
        <f>IF(U21-SUM(V21:AB21)=0,"正确","错误")</f>
        <v>正确</v>
      </c>
    </row>
    <row r="22" s="1" customFormat="1" ht="33" customHeight="1" spans="1:56">
      <c r="A22" s="39">
        <f>ROW()-4</f>
        <v>18</v>
      </c>
      <c r="B22" s="40" t="s">
        <v>108</v>
      </c>
      <c r="C22" s="41" t="s">
        <v>85</v>
      </c>
      <c r="D22" s="35">
        <v>45748</v>
      </c>
      <c r="E22" s="40" t="s">
        <v>81</v>
      </c>
      <c r="F22" s="42">
        <f>IF($C$2-D22+1&lt;$E$2,$C$2-D22+1,$E$2)</f>
        <v>31</v>
      </c>
      <c r="G22" s="37" t="s">
        <v>75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70">
        <f>P22+Q22-R22</f>
        <v>0</v>
      </c>
      <c r="T22" s="75"/>
      <c r="U22" s="72" t="s">
        <v>95</v>
      </c>
      <c r="V22" s="73">
        <v>1800</v>
      </c>
      <c r="W22" s="73">
        <v>100</v>
      </c>
      <c r="X22" s="73">
        <v>200</v>
      </c>
      <c r="Y22" s="73">
        <v>200</v>
      </c>
      <c r="Z22" s="73">
        <v>500</v>
      </c>
      <c r="AA22" s="73">
        <v>100</v>
      </c>
      <c r="AB22" s="73">
        <v>1000</v>
      </c>
      <c r="AC22" s="86">
        <f>IF(G22="是",30,0)</f>
        <v>0</v>
      </c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93">
        <f>IFERROR(U22/$E$2*2*H22+I22*2,0)</f>
        <v>0</v>
      </c>
      <c r="AT22" s="86">
        <f>IFERROR(U22/$E$2*(J22+K22*0.2+L22+M22*0.5),0)</f>
        <v>0</v>
      </c>
      <c r="AU22" s="86">
        <f>ROUND(SUM(V22:AP22)-SUM(AQ22:AT22),2)</f>
        <v>3900</v>
      </c>
      <c r="AV22" s="94"/>
      <c r="AW22" s="100"/>
      <c r="AX22" s="100"/>
      <c r="AY22" s="100"/>
      <c r="AZ22" s="100"/>
      <c r="BA22" s="86">
        <f>ROUND(AU22-SUM(AV22:AZ22),2)</f>
        <v>3900</v>
      </c>
      <c r="BB22" s="101"/>
      <c r="BC22" s="103"/>
      <c r="BD22" s="69" t="str">
        <f>IF(U22-SUM(V22:AB22)=0,"正确","错误")</f>
        <v>正确</v>
      </c>
    </row>
    <row r="23" s="1" customFormat="1" ht="33" customHeight="1" spans="1:56">
      <c r="A23" s="39">
        <f>ROW()-4</f>
        <v>19</v>
      </c>
      <c r="B23" s="44" t="s">
        <v>109</v>
      </c>
      <c r="C23" s="41" t="s">
        <v>85</v>
      </c>
      <c r="D23" s="35">
        <v>45776</v>
      </c>
      <c r="E23" s="44" t="s">
        <v>74</v>
      </c>
      <c r="F23" s="42">
        <f>IF($C$2-D23+1&lt;$E$2,$C$2-D23+1,$E$2)</f>
        <v>31</v>
      </c>
      <c r="G23" s="37" t="s">
        <v>75</v>
      </c>
      <c r="H23" s="38"/>
      <c r="I23" s="38"/>
      <c r="J23" s="38">
        <f>E2-22</f>
        <v>9</v>
      </c>
      <c r="K23" s="38"/>
      <c r="L23" s="38"/>
      <c r="M23" s="38"/>
      <c r="N23" s="38"/>
      <c r="O23" s="38"/>
      <c r="P23" s="38"/>
      <c r="Q23" s="38"/>
      <c r="R23" s="38"/>
      <c r="S23" s="70">
        <f>P23+Q23-R23</f>
        <v>0</v>
      </c>
      <c r="T23" s="76" t="s">
        <v>110</v>
      </c>
      <c r="U23" s="72" t="s">
        <v>95</v>
      </c>
      <c r="V23" s="73">
        <v>1800</v>
      </c>
      <c r="W23" s="73">
        <v>100</v>
      </c>
      <c r="X23" s="73">
        <v>200</v>
      </c>
      <c r="Y23" s="73">
        <v>200</v>
      </c>
      <c r="Z23" s="73">
        <v>500</v>
      </c>
      <c r="AA23" s="73">
        <v>100</v>
      </c>
      <c r="AB23" s="73">
        <v>1000</v>
      </c>
      <c r="AC23" s="86">
        <f>IF(G23="是",30,0)</f>
        <v>0</v>
      </c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93">
        <f>IFERROR(U23/$E$2*2*H23+I23*2,0)</f>
        <v>0</v>
      </c>
      <c r="AT23" s="86">
        <f>IFERROR(U23/$E$2*(J23+K23*0.2+L23+M23*0.5),0)</f>
        <v>1132.25806451613</v>
      </c>
      <c r="AU23" s="86">
        <f>ROUND(SUM(V23:AP23)-SUM(AQ23:AT23),2)</f>
        <v>2767.74</v>
      </c>
      <c r="AV23" s="94"/>
      <c r="AW23" s="100"/>
      <c r="AX23" s="100"/>
      <c r="AY23" s="100"/>
      <c r="AZ23" s="100"/>
      <c r="BA23" s="86">
        <f>ROUND(AU23-SUM(AV23:AZ23),2)</f>
        <v>2767.74</v>
      </c>
      <c r="BB23" s="101"/>
      <c r="BC23" s="103"/>
      <c r="BD23" s="69" t="str">
        <f>IF(U23-SUM(V23:AB23)=0,"正确","错误")</f>
        <v>正确</v>
      </c>
    </row>
    <row r="24" s="1" customFormat="1" ht="33" customHeight="1" spans="1:56">
      <c r="A24" s="39">
        <f>ROW()-4</f>
        <v>20</v>
      </c>
      <c r="B24" s="40" t="s">
        <v>111</v>
      </c>
      <c r="C24" s="41" t="s">
        <v>85</v>
      </c>
      <c r="D24" s="35">
        <v>45797</v>
      </c>
      <c r="E24" s="40" t="s">
        <v>81</v>
      </c>
      <c r="F24" s="42">
        <f>IF($C$2-D24+1&lt;$E$2,$C$2-D24+1,$E$2)</f>
        <v>31</v>
      </c>
      <c r="G24" s="37" t="s">
        <v>75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70">
        <f>P24+Q24-R24</f>
        <v>0</v>
      </c>
      <c r="T24" s="75"/>
      <c r="U24" s="72" t="s">
        <v>95</v>
      </c>
      <c r="V24" s="73">
        <v>1800</v>
      </c>
      <c r="W24" s="73">
        <v>100</v>
      </c>
      <c r="X24" s="73">
        <v>200</v>
      </c>
      <c r="Y24" s="73">
        <v>200</v>
      </c>
      <c r="Z24" s="73">
        <v>500</v>
      </c>
      <c r="AA24" s="73">
        <v>100</v>
      </c>
      <c r="AB24" s="73">
        <v>1000</v>
      </c>
      <c r="AC24" s="86">
        <f>IF(G24="是",30,0)</f>
        <v>0</v>
      </c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93">
        <f>IFERROR(U24/$E$2*2*H24+I24*2,0)</f>
        <v>0</v>
      </c>
      <c r="AT24" s="86">
        <f>IFERROR(U24/$E$2*(J24+K24*0.2+L24+M24*0.5),0)</f>
        <v>0</v>
      </c>
      <c r="AU24" s="86">
        <f>ROUND(SUM(V24:AP24)-SUM(AQ24:AT24),2)</f>
        <v>3900</v>
      </c>
      <c r="AV24" s="94"/>
      <c r="AW24" s="100"/>
      <c r="AX24" s="100"/>
      <c r="AY24" s="100"/>
      <c r="AZ24" s="100"/>
      <c r="BA24" s="86">
        <f>ROUND(AU24-SUM(AV24:AZ24),2)</f>
        <v>3900</v>
      </c>
      <c r="BB24" s="101"/>
      <c r="BC24" s="103"/>
      <c r="BD24" s="69" t="str">
        <f>IF(U24-SUM(V24:AB24)=0,"正确","错误")</f>
        <v>正确</v>
      </c>
    </row>
    <row r="25" s="1" customFormat="1" ht="33" customHeight="1" spans="1:56">
      <c r="A25" s="39">
        <f>ROW()-4</f>
        <v>21</v>
      </c>
      <c r="B25" s="40" t="s">
        <v>112</v>
      </c>
      <c r="C25" s="41" t="s">
        <v>85</v>
      </c>
      <c r="D25" s="35">
        <v>45816</v>
      </c>
      <c r="E25" s="40" t="s">
        <v>81</v>
      </c>
      <c r="F25" s="42">
        <f>IF($C$2-D25+1&lt;$E$2,$C$2-D25+1,$E$2)</f>
        <v>31</v>
      </c>
      <c r="G25" s="37" t="s">
        <v>75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70">
        <f>P25+Q25-R25</f>
        <v>0</v>
      </c>
      <c r="T25" s="75"/>
      <c r="U25" s="72" t="s">
        <v>95</v>
      </c>
      <c r="V25" s="73">
        <v>1800</v>
      </c>
      <c r="W25" s="73">
        <v>100</v>
      </c>
      <c r="X25" s="73">
        <v>200</v>
      </c>
      <c r="Y25" s="73">
        <v>200</v>
      </c>
      <c r="Z25" s="73">
        <v>500</v>
      </c>
      <c r="AA25" s="73">
        <v>100</v>
      </c>
      <c r="AB25" s="73">
        <v>1000</v>
      </c>
      <c r="AC25" s="86">
        <f>IF(G25="是",30,0)</f>
        <v>0</v>
      </c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93">
        <f>IFERROR(U25/$E$2*2*H25+I25*2,0)</f>
        <v>0</v>
      </c>
      <c r="AT25" s="86">
        <f>IFERROR(U25/$E$2*(J25+K25*0.2+L25+M25*0.5),0)</f>
        <v>0</v>
      </c>
      <c r="AU25" s="86">
        <f>ROUND(SUM(V25:AP25)-SUM(AQ25:AT25),2)</f>
        <v>3900</v>
      </c>
      <c r="AV25" s="94"/>
      <c r="AW25" s="100"/>
      <c r="AX25" s="100"/>
      <c r="AY25" s="100"/>
      <c r="AZ25" s="100"/>
      <c r="BA25" s="86">
        <f>ROUND(AU25-SUM(AV25:AZ25),2)</f>
        <v>3900</v>
      </c>
      <c r="BB25" s="101"/>
      <c r="BC25" s="103"/>
      <c r="BD25" s="69" t="str">
        <f>IF(U25-SUM(V25:AB25)=0,"正确","错误")</f>
        <v>正确</v>
      </c>
    </row>
    <row r="26" s="1" customFormat="1" ht="33" customHeight="1" spans="1:56">
      <c r="A26" s="39">
        <f>ROW()-4</f>
        <v>22</v>
      </c>
      <c r="B26" s="40" t="s">
        <v>113</v>
      </c>
      <c r="C26" s="41" t="s">
        <v>85</v>
      </c>
      <c r="D26" s="35">
        <v>45836</v>
      </c>
      <c r="E26" s="40" t="s">
        <v>81</v>
      </c>
      <c r="F26" s="42">
        <f>IF($C$2-D26+1&lt;$E$2,$C$2-D26+1,$E$2)</f>
        <v>31</v>
      </c>
      <c r="G26" s="37" t="s">
        <v>75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70">
        <f>P26+Q26-R26</f>
        <v>0</v>
      </c>
      <c r="T26" s="76"/>
      <c r="U26" s="72" t="s">
        <v>95</v>
      </c>
      <c r="V26" s="73">
        <v>1800</v>
      </c>
      <c r="W26" s="73">
        <v>100</v>
      </c>
      <c r="X26" s="73">
        <v>200</v>
      </c>
      <c r="Y26" s="73">
        <v>200</v>
      </c>
      <c r="Z26" s="73">
        <v>500</v>
      </c>
      <c r="AA26" s="73">
        <v>100</v>
      </c>
      <c r="AB26" s="73">
        <v>1000</v>
      </c>
      <c r="AC26" s="86">
        <f>IF(G26="是",30,0)</f>
        <v>0</v>
      </c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93">
        <f>IFERROR(U26/$E$2*2*H26+I26*2,0)</f>
        <v>0</v>
      </c>
      <c r="AT26" s="86">
        <f>IFERROR(U26/$E$2*(J26+K26*0.2+L26+M26*0.5),0)</f>
        <v>0</v>
      </c>
      <c r="AU26" s="86">
        <f>ROUND(SUM(V26:AP26)-SUM(AQ26:AT26),2)</f>
        <v>3900</v>
      </c>
      <c r="AV26" s="94"/>
      <c r="AW26" s="100"/>
      <c r="AX26" s="100"/>
      <c r="AY26" s="100"/>
      <c r="AZ26" s="100"/>
      <c r="BA26" s="86">
        <f>ROUND(AU26-SUM(AV26:AZ26),2)</f>
        <v>3900</v>
      </c>
      <c r="BB26" s="101"/>
      <c r="BC26" s="103"/>
      <c r="BD26" s="69" t="str">
        <f>IF(U26-SUM(V26:AB26)=0,"正确","错误")</f>
        <v>正确</v>
      </c>
    </row>
    <row r="27" s="1" customFormat="1" ht="33" customHeight="1" spans="1:56">
      <c r="A27" s="39">
        <f>ROW()-4</f>
        <v>23</v>
      </c>
      <c r="B27" s="40" t="s">
        <v>114</v>
      </c>
      <c r="C27" s="41" t="s">
        <v>85</v>
      </c>
      <c r="D27" s="35">
        <v>45856</v>
      </c>
      <c r="E27" s="40" t="s">
        <v>81</v>
      </c>
      <c r="F27" s="42">
        <f>IF($C$2-D27+1&lt;$E$2,$C$2-D27+1,$E$2)</f>
        <v>31</v>
      </c>
      <c r="G27" s="37" t="s">
        <v>75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70">
        <f>P27+Q27-R27</f>
        <v>0</v>
      </c>
      <c r="T27" s="75"/>
      <c r="U27" s="72" t="s">
        <v>95</v>
      </c>
      <c r="V27" s="73">
        <v>1800</v>
      </c>
      <c r="W27" s="73">
        <v>100</v>
      </c>
      <c r="X27" s="73">
        <v>200</v>
      </c>
      <c r="Y27" s="73">
        <v>200</v>
      </c>
      <c r="Z27" s="73">
        <v>500</v>
      </c>
      <c r="AA27" s="73">
        <v>100</v>
      </c>
      <c r="AB27" s="73">
        <v>1000</v>
      </c>
      <c r="AC27" s="86">
        <f>IF(G27="是",30,0)</f>
        <v>0</v>
      </c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93">
        <f>IFERROR(U27/$E$2*2*H27+I27*2,0)</f>
        <v>0</v>
      </c>
      <c r="AT27" s="86">
        <f>IFERROR(U27/$E$2*(J27+K27*0.2+L27+M27*0.5),0)</f>
        <v>0</v>
      </c>
      <c r="AU27" s="86">
        <f>ROUND(SUM(V27:AP27)-SUM(AQ27:AT27),2)</f>
        <v>3900</v>
      </c>
      <c r="AV27" s="94"/>
      <c r="AW27" s="100"/>
      <c r="AX27" s="100"/>
      <c r="AY27" s="100"/>
      <c r="AZ27" s="100"/>
      <c r="BA27" s="86">
        <f>ROUND(AU27-SUM(AV27:AZ27),2)</f>
        <v>3900</v>
      </c>
      <c r="BB27" s="101"/>
      <c r="BC27" s="103"/>
      <c r="BD27" s="69" t="str">
        <f>IF(U27-SUM(V27:AB27)=0,"正确","错误")</f>
        <v>正确</v>
      </c>
    </row>
    <row r="28" s="1" customFormat="1" ht="33" customHeight="1" spans="1:56">
      <c r="A28" s="39">
        <f>ROW()-4</f>
        <v>24</v>
      </c>
      <c r="B28" s="40" t="s">
        <v>115</v>
      </c>
      <c r="C28" s="41" t="s">
        <v>85</v>
      </c>
      <c r="D28" s="35">
        <v>45796</v>
      </c>
      <c r="E28" s="40" t="s">
        <v>81</v>
      </c>
      <c r="F28" s="42">
        <f>IF($C$2-D28+1&lt;$E$2,$C$2-D28+1,$E$2)</f>
        <v>31</v>
      </c>
      <c r="G28" s="37" t="s">
        <v>75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70">
        <f>P28+Q28-R28</f>
        <v>0</v>
      </c>
      <c r="T28" s="75"/>
      <c r="U28" s="72" t="s">
        <v>83</v>
      </c>
      <c r="V28" s="79">
        <v>1500</v>
      </c>
      <c r="W28" s="79">
        <v>200</v>
      </c>
      <c r="X28" s="79">
        <v>200</v>
      </c>
      <c r="Y28" s="79">
        <v>200</v>
      </c>
      <c r="Z28" s="79">
        <v>500</v>
      </c>
      <c r="AA28" s="79">
        <v>100</v>
      </c>
      <c r="AB28" s="79">
        <v>1000</v>
      </c>
      <c r="AC28" s="86">
        <f>IF(G28="是",30,0)</f>
        <v>0</v>
      </c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93">
        <f>IFERROR(U28/$E$2*2*H28+I28*2,0)</f>
        <v>0</v>
      </c>
      <c r="AT28" s="86">
        <f>IFERROR(U28/$E$2*(J28+K28*0.2+L28+M28*0.5),0)</f>
        <v>0</v>
      </c>
      <c r="AU28" s="86">
        <f>ROUND(SUM(V28:AP28)-SUM(AQ28:AT28),2)</f>
        <v>3700</v>
      </c>
      <c r="AV28" s="94"/>
      <c r="AW28" s="100"/>
      <c r="AX28" s="100"/>
      <c r="AY28" s="100"/>
      <c r="AZ28" s="100"/>
      <c r="BA28" s="86">
        <f>ROUND(AU28-SUM(AV28:AZ28),2)</f>
        <v>3700</v>
      </c>
      <c r="BB28" s="101"/>
      <c r="BC28" s="103"/>
      <c r="BD28" s="69" t="str">
        <f>IF(U28-SUM(V28:AB28)=0,"正确","错误")</f>
        <v>正确</v>
      </c>
    </row>
    <row r="29" s="1" customFormat="1" ht="33" customHeight="1" spans="1:56">
      <c r="A29" s="39">
        <f>ROW()-4</f>
        <v>25</v>
      </c>
      <c r="B29" s="40" t="s">
        <v>116</v>
      </c>
      <c r="C29" s="41" t="s">
        <v>85</v>
      </c>
      <c r="D29" s="35">
        <v>45748</v>
      </c>
      <c r="E29" s="40" t="s">
        <v>81</v>
      </c>
      <c r="F29" s="42">
        <f>IF($C$2-D29+1&lt;$E$2,$C$2-D29+1,$E$2)</f>
        <v>31</v>
      </c>
      <c r="G29" s="37" t="s">
        <v>75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70">
        <f>P29+Q29-R29</f>
        <v>0</v>
      </c>
      <c r="T29" s="75"/>
      <c r="U29" s="72" t="s">
        <v>83</v>
      </c>
      <c r="V29" s="73">
        <v>1500</v>
      </c>
      <c r="W29" s="73">
        <v>200</v>
      </c>
      <c r="X29" s="73">
        <v>200</v>
      </c>
      <c r="Y29" s="73">
        <v>200</v>
      </c>
      <c r="Z29" s="73">
        <v>500</v>
      </c>
      <c r="AA29" s="73">
        <v>100</v>
      </c>
      <c r="AB29" s="73">
        <v>1000</v>
      </c>
      <c r="AC29" s="86">
        <f>IF(G29="是",30,0)</f>
        <v>0</v>
      </c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93">
        <f>IFERROR(U29/$E$2*2*H29+I29*2,0)</f>
        <v>0</v>
      </c>
      <c r="AT29" s="86">
        <f>IFERROR(U29/$E$2*(J29+K29*0.2+L29+M29*0.5),0)</f>
        <v>0</v>
      </c>
      <c r="AU29" s="86">
        <f>ROUND(SUM(V29:AP29)-SUM(AQ29:AT29),2)</f>
        <v>3700</v>
      </c>
      <c r="AV29" s="94"/>
      <c r="AW29" s="100"/>
      <c r="AX29" s="100"/>
      <c r="AY29" s="100"/>
      <c r="AZ29" s="100"/>
      <c r="BA29" s="86">
        <f>ROUND(AU29-SUM(AV29:AZ29),2)</f>
        <v>3700</v>
      </c>
      <c r="BB29" s="101"/>
      <c r="BC29" s="103"/>
      <c r="BD29" s="69" t="str">
        <f>IF(U29-SUM(V29:AB29)=0,"正确","错误")</f>
        <v>正确</v>
      </c>
    </row>
    <row r="30" s="1" customFormat="1" ht="33" customHeight="1" spans="1:56">
      <c r="A30" s="39">
        <f>ROW()-4</f>
        <v>26</v>
      </c>
      <c r="B30" s="40" t="s">
        <v>117</v>
      </c>
      <c r="C30" s="41" t="s">
        <v>106</v>
      </c>
      <c r="D30" s="35">
        <v>45748</v>
      </c>
      <c r="E30" s="40" t="s">
        <v>81</v>
      </c>
      <c r="F30" s="42">
        <f>IF($C$2-D30+1&lt;$E$2,$C$2-D30+1,$E$2)</f>
        <v>31</v>
      </c>
      <c r="G30" s="37" t="s">
        <v>75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70">
        <f>P30+Q30-R30</f>
        <v>0</v>
      </c>
      <c r="T30" s="75"/>
      <c r="U30" s="72" t="s">
        <v>95</v>
      </c>
      <c r="V30" s="73">
        <v>1800</v>
      </c>
      <c r="W30" s="73">
        <v>100</v>
      </c>
      <c r="X30" s="73">
        <v>200</v>
      </c>
      <c r="Y30" s="73">
        <v>200</v>
      </c>
      <c r="Z30" s="73">
        <v>500</v>
      </c>
      <c r="AA30" s="73">
        <v>100</v>
      </c>
      <c r="AB30" s="73">
        <v>1000</v>
      </c>
      <c r="AC30" s="86">
        <f>IF(G30="是",30,0)</f>
        <v>0</v>
      </c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93">
        <f>IFERROR(U30/$E$2*2*H30+I30*2,0)</f>
        <v>0</v>
      </c>
      <c r="AT30" s="86">
        <f>IFERROR(U30/$E$2*(J30+K30*0.2+L30+M30*0.5),0)</f>
        <v>0</v>
      </c>
      <c r="AU30" s="86">
        <f>ROUND(SUM(V30:AP30)-SUM(AQ30:AT30),2)</f>
        <v>3900</v>
      </c>
      <c r="AV30" s="94"/>
      <c r="AW30" s="100"/>
      <c r="AX30" s="100"/>
      <c r="AY30" s="100"/>
      <c r="AZ30" s="100"/>
      <c r="BA30" s="86">
        <f>ROUND(AU30-SUM(AV30:AZ30),2)</f>
        <v>3900</v>
      </c>
      <c r="BB30" s="101"/>
      <c r="BC30" s="103"/>
      <c r="BD30" s="69" t="str">
        <f>IF(U30-SUM(V30:AB30)=0,"正确","错误")</f>
        <v>正确</v>
      </c>
    </row>
    <row r="31" s="1" customFormat="1" ht="33" customHeight="1" spans="1:56">
      <c r="A31" s="39">
        <f>ROW()-4</f>
        <v>27</v>
      </c>
      <c r="B31" s="40" t="s">
        <v>118</v>
      </c>
      <c r="C31" s="41" t="s">
        <v>85</v>
      </c>
      <c r="D31" s="35">
        <v>45748</v>
      </c>
      <c r="E31" s="40" t="s">
        <v>81</v>
      </c>
      <c r="F31" s="42">
        <f>IF($C$2-D31+1&lt;$E$2,$C$2-D31+1,$E$2)</f>
        <v>31</v>
      </c>
      <c r="G31" s="37" t="s">
        <v>75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70">
        <f>P31+Q31-R31</f>
        <v>0</v>
      </c>
      <c r="T31" s="76"/>
      <c r="U31" s="72" t="s">
        <v>83</v>
      </c>
      <c r="V31" s="73">
        <v>1500</v>
      </c>
      <c r="W31" s="73">
        <v>200</v>
      </c>
      <c r="X31" s="73">
        <v>200</v>
      </c>
      <c r="Y31" s="73">
        <v>200</v>
      </c>
      <c r="Z31" s="73">
        <v>500</v>
      </c>
      <c r="AA31" s="73">
        <v>100</v>
      </c>
      <c r="AB31" s="73">
        <v>1000</v>
      </c>
      <c r="AC31" s="86">
        <f>IF(G31="是",30,0)</f>
        <v>0</v>
      </c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93">
        <f>IFERROR(U31/$E$2*2*H31+I31*2,0)</f>
        <v>0</v>
      </c>
      <c r="AT31" s="86">
        <f>IFERROR(U31/$E$2*(J31+K31*0.2+L31+M31*0.5),0)</f>
        <v>0</v>
      </c>
      <c r="AU31" s="86">
        <f>ROUND(SUM(V31:AP31)-SUM(AQ31:AT31),2)</f>
        <v>3700</v>
      </c>
      <c r="AV31" s="94"/>
      <c r="AW31" s="100"/>
      <c r="AX31" s="100"/>
      <c r="AY31" s="100"/>
      <c r="AZ31" s="100"/>
      <c r="BA31" s="86">
        <f>ROUND(AU31-SUM(AV31:AZ31),2)</f>
        <v>3700</v>
      </c>
      <c r="BB31" s="101"/>
      <c r="BC31" s="103"/>
      <c r="BD31" s="69" t="str">
        <f>IF(U31-SUM(V31:AB31)=0,"正确","错误")</f>
        <v>正确</v>
      </c>
    </row>
    <row r="32" s="1" customFormat="1" ht="33" customHeight="1" spans="1:56">
      <c r="A32" s="39">
        <f>ROW()-4</f>
        <v>28</v>
      </c>
      <c r="B32" s="44" t="s">
        <v>119</v>
      </c>
      <c r="C32" s="41" t="s">
        <v>85</v>
      </c>
      <c r="D32" s="35">
        <v>45778</v>
      </c>
      <c r="E32" s="44" t="s">
        <v>74</v>
      </c>
      <c r="F32" s="42">
        <f>IF($C$2-D32+1&lt;$E$2,$C$2-D32+1,$E$2)</f>
        <v>31</v>
      </c>
      <c r="G32" s="37" t="s">
        <v>75</v>
      </c>
      <c r="H32" s="38"/>
      <c r="I32" s="38"/>
      <c r="J32" s="38">
        <f>E2-5</f>
        <v>26</v>
      </c>
      <c r="K32" s="38"/>
      <c r="L32" s="38"/>
      <c r="M32" s="38"/>
      <c r="N32" s="38"/>
      <c r="O32" s="38"/>
      <c r="P32" s="38"/>
      <c r="Q32" s="38"/>
      <c r="R32" s="38"/>
      <c r="S32" s="70">
        <f>P32+Q32-R32</f>
        <v>0</v>
      </c>
      <c r="T32" s="76" t="s">
        <v>120</v>
      </c>
      <c r="U32" s="72" t="s">
        <v>83</v>
      </c>
      <c r="V32" s="79">
        <v>1500</v>
      </c>
      <c r="W32" s="79">
        <v>200</v>
      </c>
      <c r="X32" s="79">
        <v>200</v>
      </c>
      <c r="Y32" s="79">
        <v>200</v>
      </c>
      <c r="Z32" s="79">
        <v>500</v>
      </c>
      <c r="AA32" s="79">
        <v>100</v>
      </c>
      <c r="AB32" s="79">
        <v>1000</v>
      </c>
      <c r="AC32" s="86">
        <f>IF(G32="是",30,0)</f>
        <v>0</v>
      </c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93">
        <f>IFERROR(U32/$E$2*2*H32+I32*2,0)</f>
        <v>0</v>
      </c>
      <c r="AT32" s="86">
        <f>IFERROR(U32/$E$2*(J32+K32*0.2+L32+M32*0.5),0)</f>
        <v>3103.22580645161</v>
      </c>
      <c r="AU32" s="86">
        <f>ROUND(SUM(V32:AP32)-SUM(AQ32:AT32),2)</f>
        <v>596.77</v>
      </c>
      <c r="AV32" s="94"/>
      <c r="AW32" s="100"/>
      <c r="AX32" s="100"/>
      <c r="AY32" s="100"/>
      <c r="AZ32" s="100"/>
      <c r="BA32" s="86">
        <f>ROUND(AU32-SUM(AV32:AZ32),2)</f>
        <v>596.77</v>
      </c>
      <c r="BB32" s="101"/>
      <c r="BC32" s="75"/>
      <c r="BD32" s="69" t="str">
        <f>IF(U32-SUM(V32:AB32)=0,"正确","错误")</f>
        <v>正确</v>
      </c>
    </row>
    <row r="33" s="1" customFormat="1" ht="33" customHeight="1" spans="1:56">
      <c r="A33" s="39">
        <f>ROW()-4</f>
        <v>29</v>
      </c>
      <c r="B33" s="40" t="s">
        <v>121</v>
      </c>
      <c r="C33" s="41" t="s">
        <v>85</v>
      </c>
      <c r="D33" s="35">
        <v>45800</v>
      </c>
      <c r="E33" s="40" t="s">
        <v>81</v>
      </c>
      <c r="F33" s="42">
        <f>IF($C$2-D33+1&lt;$E$2,$C$2-D33+1,$E$2)</f>
        <v>31</v>
      </c>
      <c r="G33" s="37" t="s">
        <v>75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70">
        <f>P33+Q33-R33</f>
        <v>0</v>
      </c>
      <c r="T33" s="76"/>
      <c r="U33" s="72" t="s">
        <v>83</v>
      </c>
      <c r="V33" s="79">
        <v>1500</v>
      </c>
      <c r="W33" s="79">
        <v>200</v>
      </c>
      <c r="X33" s="79">
        <v>200</v>
      </c>
      <c r="Y33" s="79">
        <v>200</v>
      </c>
      <c r="Z33" s="79">
        <v>500</v>
      </c>
      <c r="AA33" s="79">
        <v>100</v>
      </c>
      <c r="AB33" s="79">
        <v>1000</v>
      </c>
      <c r="AC33" s="86">
        <f>IF(G33="是",30,0)</f>
        <v>0</v>
      </c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93">
        <f>IFERROR(U33/$E$2*2*H33+I33*2,0)</f>
        <v>0</v>
      </c>
      <c r="AT33" s="86">
        <f>IFERROR(U33/$E$2*(J33+K33*0.2+L33+M33*0.5),0)</f>
        <v>0</v>
      </c>
      <c r="AU33" s="86">
        <f>ROUND(SUM(V33:AP33)-SUM(AQ33:AT33),2)</f>
        <v>3700</v>
      </c>
      <c r="AV33" s="94"/>
      <c r="AW33" s="100"/>
      <c r="AX33" s="100"/>
      <c r="AY33" s="100"/>
      <c r="AZ33" s="100"/>
      <c r="BA33" s="86">
        <f>ROUND(AU33-SUM(AV33:AZ33),2)</f>
        <v>3700</v>
      </c>
      <c r="BB33" s="101"/>
      <c r="BC33" s="103"/>
      <c r="BD33" s="69" t="str">
        <f>IF(U33-SUM(V33:AB33)=0,"正确","错误")</f>
        <v>正确</v>
      </c>
    </row>
    <row r="34" s="1" customFormat="1" ht="33" customHeight="1" spans="1:56">
      <c r="A34" s="39">
        <f>ROW()-4</f>
        <v>30</v>
      </c>
      <c r="B34" s="40" t="s">
        <v>122</v>
      </c>
      <c r="C34" s="41" t="s">
        <v>85</v>
      </c>
      <c r="D34" s="35">
        <v>45822</v>
      </c>
      <c r="E34" s="40" t="s">
        <v>81</v>
      </c>
      <c r="F34" s="42">
        <f>IF($C$2-D34+1&lt;$E$2,$C$2-D34+1,$E$2)</f>
        <v>31</v>
      </c>
      <c r="G34" s="37" t="s">
        <v>75</v>
      </c>
      <c r="H34" s="38"/>
      <c r="I34" s="38"/>
      <c r="J34" s="38"/>
      <c r="K34" s="38"/>
      <c r="L34" s="38">
        <v>2</v>
      </c>
      <c r="M34" s="38"/>
      <c r="N34" s="38"/>
      <c r="O34" s="38"/>
      <c r="P34" s="38"/>
      <c r="Q34" s="38"/>
      <c r="R34" s="38"/>
      <c r="S34" s="70">
        <f>P34+Q34-R34</f>
        <v>0</v>
      </c>
      <c r="T34" s="75" t="s">
        <v>123</v>
      </c>
      <c r="U34" s="72">
        <v>3700</v>
      </c>
      <c r="V34" s="79">
        <v>1500</v>
      </c>
      <c r="W34" s="79">
        <v>200</v>
      </c>
      <c r="X34" s="79">
        <v>200</v>
      </c>
      <c r="Y34" s="79">
        <v>200</v>
      </c>
      <c r="Z34" s="79">
        <v>500</v>
      </c>
      <c r="AA34" s="79">
        <v>100</v>
      </c>
      <c r="AB34" s="79">
        <v>1000</v>
      </c>
      <c r="AC34" s="86">
        <f>IF(G34="是",30,0)</f>
        <v>0</v>
      </c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93">
        <f>IFERROR(U34/$E$2*2*H34+I34*2,0)</f>
        <v>0</v>
      </c>
      <c r="AT34" s="86">
        <f>IFERROR(U34/$E$2*(J34+K34*0.2+L34+M34*0.5),0)</f>
        <v>238.709677419355</v>
      </c>
      <c r="AU34" s="86">
        <f>ROUND(SUM(V34:AP34)-SUM(AQ34:AT34),2)</f>
        <v>3461.29</v>
      </c>
      <c r="AV34" s="94"/>
      <c r="AW34" s="100"/>
      <c r="AX34" s="100"/>
      <c r="AY34" s="100"/>
      <c r="AZ34" s="100"/>
      <c r="BA34" s="86">
        <f>ROUND(AU34-SUM(AV34:AZ34),2)</f>
        <v>3461.29</v>
      </c>
      <c r="BB34" s="101"/>
      <c r="BC34" s="103"/>
      <c r="BD34" s="69" t="str">
        <f>IF(U34-SUM(V34:AB34)=0,"正确","错误")</f>
        <v>正确</v>
      </c>
    </row>
    <row r="35" s="1" customFormat="1" ht="33" customHeight="1" spans="1:56">
      <c r="A35" s="39">
        <f>ROW()-4</f>
        <v>31</v>
      </c>
      <c r="B35" s="45" t="s">
        <v>124</v>
      </c>
      <c r="C35" s="41" t="s">
        <v>85</v>
      </c>
      <c r="D35" s="46">
        <v>45829</v>
      </c>
      <c r="E35" s="45" t="s">
        <v>81</v>
      </c>
      <c r="F35" s="42">
        <f>IF($C$2-D35+1&lt;$E$2,$C$2-D35+1,$E$2)</f>
        <v>31</v>
      </c>
      <c r="G35" s="37" t="s">
        <v>75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70">
        <f>P35+Q35-R35</f>
        <v>0</v>
      </c>
      <c r="T35" s="76"/>
      <c r="U35" s="72" t="s">
        <v>125</v>
      </c>
      <c r="V35" s="73">
        <v>1500</v>
      </c>
      <c r="W35" s="73">
        <v>100</v>
      </c>
      <c r="X35" s="73">
        <v>200</v>
      </c>
      <c r="Y35" s="73">
        <v>200</v>
      </c>
      <c r="Z35" s="73">
        <v>100</v>
      </c>
      <c r="AA35" s="73">
        <v>100</v>
      </c>
      <c r="AB35" s="73">
        <v>1000</v>
      </c>
      <c r="AC35" s="86">
        <f>IF(G35="是",30,0)</f>
        <v>0</v>
      </c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93">
        <f>IFERROR(U35/$E$2*2*H35+I35*2,0)</f>
        <v>0</v>
      </c>
      <c r="AT35" s="86">
        <f>IFERROR(U35/$E$2*(J35+K35*0.2+L35+M35*0.5),0)</f>
        <v>0</v>
      </c>
      <c r="AU35" s="86">
        <f>ROUND(SUM(V35:AP35)-SUM(AQ35:AT35),2)</f>
        <v>3200</v>
      </c>
      <c r="AV35" s="94"/>
      <c r="AW35" s="100"/>
      <c r="AX35" s="100"/>
      <c r="AY35" s="100"/>
      <c r="AZ35" s="100"/>
      <c r="BA35" s="86">
        <f>ROUND(AU35-SUM(AV35:AZ35),2)</f>
        <v>3200</v>
      </c>
      <c r="BB35" s="101"/>
      <c r="BC35" s="103"/>
      <c r="BD35" s="69" t="str">
        <f>IF(U35-SUM(V35:AB35)=0,"正确","错误")</f>
        <v>正确</v>
      </c>
    </row>
    <row r="36" s="1" customFormat="1" ht="33" customHeight="1" spans="1:56">
      <c r="A36" s="39">
        <f>ROW()-4</f>
        <v>32</v>
      </c>
      <c r="B36" s="40" t="s">
        <v>126</v>
      </c>
      <c r="C36" s="41" t="s">
        <v>85</v>
      </c>
      <c r="D36" s="35">
        <v>45835</v>
      </c>
      <c r="E36" s="40" t="s">
        <v>81</v>
      </c>
      <c r="F36" s="42">
        <f>IF($C$2-D36+1&lt;$E$2,$C$2-D36+1,$E$2)</f>
        <v>31</v>
      </c>
      <c r="G36" s="37" t="s">
        <v>75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70">
        <f>P36+Q36-R36</f>
        <v>0</v>
      </c>
      <c r="T36" s="76"/>
      <c r="U36" s="72" t="s">
        <v>88</v>
      </c>
      <c r="V36" s="73">
        <v>1500</v>
      </c>
      <c r="W36" s="73">
        <v>200</v>
      </c>
      <c r="X36" s="73">
        <v>200</v>
      </c>
      <c r="Y36" s="73">
        <v>200</v>
      </c>
      <c r="Z36" s="73">
        <v>500</v>
      </c>
      <c r="AA36" s="73">
        <v>200</v>
      </c>
      <c r="AB36" s="73">
        <v>1000</v>
      </c>
      <c r="AC36" s="86">
        <f>IF(G36="是",30,0)</f>
        <v>0</v>
      </c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93">
        <f>IFERROR(U36/$E$2*2*H36+I36*2,0)</f>
        <v>0</v>
      </c>
      <c r="AT36" s="86">
        <f>IFERROR(U36/$E$2*(J36+K36*0.2+L36+M36*0.5),0)</f>
        <v>0</v>
      </c>
      <c r="AU36" s="86">
        <f>ROUND(SUM(V36:AP36)-SUM(AQ36:AT36),2)</f>
        <v>3800</v>
      </c>
      <c r="AV36" s="94"/>
      <c r="AW36" s="100"/>
      <c r="AX36" s="100"/>
      <c r="AY36" s="100"/>
      <c r="AZ36" s="100"/>
      <c r="BA36" s="86">
        <f>ROUND(AU36-SUM(AV36:AZ36),2)</f>
        <v>3800</v>
      </c>
      <c r="BB36" s="101"/>
      <c r="BC36" s="103"/>
      <c r="BD36" s="69" t="str">
        <f>IF(U36-SUM(V36:AB36)=0,"正确","错误")</f>
        <v>正确</v>
      </c>
    </row>
    <row r="37" s="1" customFormat="1" ht="33" customHeight="1" spans="1:56">
      <c r="A37" s="39">
        <f>ROW()-4</f>
        <v>33</v>
      </c>
      <c r="B37" s="40" t="s">
        <v>127</v>
      </c>
      <c r="C37" s="41" t="s">
        <v>85</v>
      </c>
      <c r="D37" s="35">
        <v>45846</v>
      </c>
      <c r="E37" s="40" t="s">
        <v>81</v>
      </c>
      <c r="F37" s="42">
        <f>IF($C$2-D37+1&lt;$E$2,$C$2-D37+1,$E$2)</f>
        <v>31</v>
      </c>
      <c r="G37" s="37" t="s">
        <v>75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70">
        <f>P37+Q37-R37</f>
        <v>0</v>
      </c>
      <c r="T37" s="75"/>
      <c r="U37" s="72" t="s">
        <v>88</v>
      </c>
      <c r="V37" s="73">
        <v>1500</v>
      </c>
      <c r="W37" s="73">
        <v>200</v>
      </c>
      <c r="X37" s="73">
        <v>200</v>
      </c>
      <c r="Y37" s="73">
        <v>200</v>
      </c>
      <c r="Z37" s="73">
        <v>500</v>
      </c>
      <c r="AA37" s="73">
        <v>200</v>
      </c>
      <c r="AB37" s="73">
        <v>1000</v>
      </c>
      <c r="AC37" s="86">
        <f>IF(G37="是",30,0)</f>
        <v>0</v>
      </c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93">
        <f>IFERROR(U37/$E$2*2*H37+I37*2,0)</f>
        <v>0</v>
      </c>
      <c r="AT37" s="86">
        <f>IFERROR(U37/$E$2*(J37+K37*0.2+L37+M37*0.5),0)</f>
        <v>0</v>
      </c>
      <c r="AU37" s="86">
        <f>ROUND(SUM(V37:AP37)-SUM(AQ37:AT37),2)</f>
        <v>3800</v>
      </c>
      <c r="AV37" s="94"/>
      <c r="AW37" s="100"/>
      <c r="AX37" s="100"/>
      <c r="AY37" s="100"/>
      <c r="AZ37" s="100"/>
      <c r="BA37" s="86">
        <f>ROUND(AU37-SUM(AV37:AZ37),2)</f>
        <v>3800</v>
      </c>
      <c r="BB37" s="101"/>
      <c r="BC37" s="103"/>
      <c r="BD37" s="69" t="str">
        <f>IF(U37-SUM(V37:AB37)=0,"正确","错误")</f>
        <v>正确</v>
      </c>
    </row>
    <row r="38" s="1" customFormat="1" ht="33" customHeight="1" spans="1:56">
      <c r="A38" s="39">
        <f>ROW()-4</f>
        <v>34</v>
      </c>
      <c r="B38" s="40" t="s">
        <v>128</v>
      </c>
      <c r="C38" s="41" t="s">
        <v>85</v>
      </c>
      <c r="D38" s="35">
        <v>45846</v>
      </c>
      <c r="E38" s="40" t="s">
        <v>81</v>
      </c>
      <c r="F38" s="42">
        <f>IF($C$2-D38+1&lt;$E$2,$C$2-D38+1,$E$2)</f>
        <v>31</v>
      </c>
      <c r="G38" s="37" t="s">
        <v>75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70">
        <f>P38+Q38-R38</f>
        <v>0</v>
      </c>
      <c r="T38" s="75"/>
      <c r="U38" s="72" t="s">
        <v>88</v>
      </c>
      <c r="V38" s="73">
        <v>1500</v>
      </c>
      <c r="W38" s="73">
        <v>200</v>
      </c>
      <c r="X38" s="73">
        <v>200</v>
      </c>
      <c r="Y38" s="73">
        <v>200</v>
      </c>
      <c r="Z38" s="73">
        <v>500</v>
      </c>
      <c r="AA38" s="73">
        <v>200</v>
      </c>
      <c r="AB38" s="73">
        <v>1000</v>
      </c>
      <c r="AC38" s="86">
        <f>IF(G38="是",30,0)</f>
        <v>0</v>
      </c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93">
        <f>IFERROR(U38/$E$2*2*H38+I38*2,0)</f>
        <v>0</v>
      </c>
      <c r="AT38" s="86">
        <f>IFERROR(U38/$E$2*(J38+K38*0.2+L38+M38*0.5),0)</f>
        <v>0</v>
      </c>
      <c r="AU38" s="86">
        <f>ROUND(SUM(V38:AP38)-SUM(AQ38:AT38),2)</f>
        <v>3800</v>
      </c>
      <c r="AV38" s="94"/>
      <c r="AW38" s="100"/>
      <c r="AX38" s="100"/>
      <c r="AY38" s="100"/>
      <c r="AZ38" s="100"/>
      <c r="BA38" s="86">
        <f>ROUND(AU38-SUM(AV38:AZ38),2)</f>
        <v>3800</v>
      </c>
      <c r="BB38" s="101"/>
      <c r="BC38" s="103"/>
      <c r="BD38" s="69" t="str">
        <f>IF(U38-SUM(V38:AB38)=0,"正确","错误")</f>
        <v>正确</v>
      </c>
    </row>
    <row r="39" s="1" customFormat="1" ht="33" customHeight="1" spans="1:56">
      <c r="A39" s="39">
        <f>ROW()-4</f>
        <v>35</v>
      </c>
      <c r="B39" s="40" t="s">
        <v>129</v>
      </c>
      <c r="C39" s="41" t="s">
        <v>85</v>
      </c>
      <c r="D39" s="35">
        <v>45850</v>
      </c>
      <c r="E39" s="40" t="s">
        <v>81</v>
      </c>
      <c r="F39" s="42">
        <f>IF($C$2-D39+1&lt;$E$2,$C$2-D39+1,$E$2)</f>
        <v>31</v>
      </c>
      <c r="G39" s="37" t="s">
        <v>75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70">
        <f>P39+Q39-R39</f>
        <v>0</v>
      </c>
      <c r="T39" s="75"/>
      <c r="U39" s="72" t="s">
        <v>83</v>
      </c>
      <c r="V39" s="73">
        <v>1500</v>
      </c>
      <c r="W39" s="73">
        <v>200</v>
      </c>
      <c r="X39" s="73">
        <v>200</v>
      </c>
      <c r="Y39" s="73">
        <v>200</v>
      </c>
      <c r="Z39" s="73">
        <v>500</v>
      </c>
      <c r="AA39" s="73">
        <v>100</v>
      </c>
      <c r="AB39" s="73">
        <v>1000</v>
      </c>
      <c r="AC39" s="86">
        <f>IF(G39="是",30,0)</f>
        <v>0</v>
      </c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93">
        <f>IFERROR(U39/$E$2*2*H39+I39*2,0)</f>
        <v>0</v>
      </c>
      <c r="AT39" s="86">
        <f>IFERROR(U39/$E$2*(J39+K39*0.2+L39+M39*0.5),0)</f>
        <v>0</v>
      </c>
      <c r="AU39" s="86">
        <f>ROUND(SUM(V39:AP39)-SUM(AQ39:AT39),2)</f>
        <v>3700</v>
      </c>
      <c r="AV39" s="94"/>
      <c r="AW39" s="100"/>
      <c r="AX39" s="100"/>
      <c r="AY39" s="100"/>
      <c r="AZ39" s="100"/>
      <c r="BA39" s="86">
        <f>ROUND(AU39-SUM(AV39:AZ39),2)</f>
        <v>3700</v>
      </c>
      <c r="BB39" s="101"/>
      <c r="BC39" s="103"/>
      <c r="BD39" s="69" t="str">
        <f>IF(U39-SUM(V39:AB39)=0,"正确","错误")</f>
        <v>正确</v>
      </c>
    </row>
    <row r="40" s="1" customFormat="1" ht="33" customHeight="1" spans="1:56">
      <c r="A40" s="39">
        <f>ROW()-4</f>
        <v>36</v>
      </c>
      <c r="B40" s="44" t="s">
        <v>130</v>
      </c>
      <c r="C40" s="41" t="s">
        <v>106</v>
      </c>
      <c r="D40" s="35">
        <v>45776</v>
      </c>
      <c r="E40" s="44" t="s">
        <v>74</v>
      </c>
      <c r="F40" s="42">
        <f>IF($C$2-D40+1&lt;$E$2,$C$2-D40+1,$E$2)</f>
        <v>31</v>
      </c>
      <c r="G40" s="37" t="s">
        <v>75</v>
      </c>
      <c r="H40" s="38"/>
      <c r="I40" s="38"/>
      <c r="J40" s="38">
        <f>E2-6</f>
        <v>25</v>
      </c>
      <c r="K40" s="38"/>
      <c r="L40" s="38"/>
      <c r="M40" s="38"/>
      <c r="N40" s="38"/>
      <c r="O40" s="38"/>
      <c r="P40" s="38"/>
      <c r="Q40" s="38"/>
      <c r="R40" s="38"/>
      <c r="S40" s="70">
        <f>P40+Q40-R40</f>
        <v>0</v>
      </c>
      <c r="T40" s="76" t="s">
        <v>131</v>
      </c>
      <c r="U40" s="72" t="s">
        <v>95</v>
      </c>
      <c r="V40" s="73">
        <v>1800</v>
      </c>
      <c r="W40" s="73">
        <v>100</v>
      </c>
      <c r="X40" s="73">
        <v>200</v>
      </c>
      <c r="Y40" s="73">
        <v>200</v>
      </c>
      <c r="Z40" s="73">
        <v>500</v>
      </c>
      <c r="AA40" s="73">
        <v>100</v>
      </c>
      <c r="AB40" s="73">
        <v>1000</v>
      </c>
      <c r="AC40" s="86">
        <f>IF(G40="是",30,0)</f>
        <v>0</v>
      </c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93">
        <f>IFERROR(U40/$E$2*2*H40+I40*2,0)</f>
        <v>0</v>
      </c>
      <c r="AT40" s="86">
        <f>IFERROR(U40/$E$2*(J40+K40*0.2+L40+M40*0.5),0)</f>
        <v>3145.16129032258</v>
      </c>
      <c r="AU40" s="86">
        <f>ROUND(SUM(V40:AP40)-SUM(AQ40:AT40),2)</f>
        <v>754.84</v>
      </c>
      <c r="AV40" s="94"/>
      <c r="AW40" s="100"/>
      <c r="AX40" s="100"/>
      <c r="AY40" s="100"/>
      <c r="AZ40" s="100"/>
      <c r="BA40" s="86">
        <f>ROUND(AU40-SUM(AV40:AZ40),2)</f>
        <v>754.84</v>
      </c>
      <c r="BB40" s="101"/>
      <c r="BC40" s="103"/>
      <c r="BD40" s="69" t="str">
        <f>IF(U40-SUM(V40:AB40)=0,"正确","错误")</f>
        <v>正确</v>
      </c>
    </row>
    <row r="41" s="1" customFormat="1" ht="33" customHeight="1" spans="1:56">
      <c r="A41" s="39">
        <f>ROW()-4</f>
        <v>37</v>
      </c>
      <c r="B41" s="44" t="s">
        <v>132</v>
      </c>
      <c r="C41" s="41" t="s">
        <v>85</v>
      </c>
      <c r="D41" s="35">
        <v>45748</v>
      </c>
      <c r="E41" s="44" t="s">
        <v>74</v>
      </c>
      <c r="F41" s="42">
        <f>IF($C$2-D41+1&lt;$E$2,$C$2-D41+1,$E$2)</f>
        <v>31</v>
      </c>
      <c r="G41" s="37" t="s">
        <v>75</v>
      </c>
      <c r="H41" s="38"/>
      <c r="I41" s="38"/>
      <c r="J41" s="38">
        <f>E2-6</f>
        <v>25</v>
      </c>
      <c r="K41" s="38"/>
      <c r="L41" s="38"/>
      <c r="M41" s="38"/>
      <c r="N41" s="38"/>
      <c r="O41" s="38"/>
      <c r="P41" s="38"/>
      <c r="Q41" s="38"/>
      <c r="R41" s="38"/>
      <c r="S41" s="70">
        <f>P41+Q41-R41</f>
        <v>0</v>
      </c>
      <c r="T41" s="76" t="s">
        <v>131</v>
      </c>
      <c r="U41" s="72" t="s">
        <v>83</v>
      </c>
      <c r="V41" s="73">
        <v>1500</v>
      </c>
      <c r="W41" s="73">
        <v>200</v>
      </c>
      <c r="X41" s="73">
        <v>200</v>
      </c>
      <c r="Y41" s="73">
        <v>200</v>
      </c>
      <c r="Z41" s="73">
        <v>500</v>
      </c>
      <c r="AA41" s="73">
        <v>100</v>
      </c>
      <c r="AB41" s="73">
        <v>1000</v>
      </c>
      <c r="AC41" s="86">
        <f>IF(G41="是",30,0)</f>
        <v>0</v>
      </c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93">
        <f>IFERROR(U41/$E$2*2*H41+I41*2,0)</f>
        <v>0</v>
      </c>
      <c r="AT41" s="86">
        <f>IFERROR(U41/$E$2*(J41+K41*0.2+L41+M41*0.5),0)</f>
        <v>2983.87096774194</v>
      </c>
      <c r="AU41" s="86">
        <f>ROUND(SUM(V41:AP41)-SUM(AQ41:AT41),2)</f>
        <v>716.13</v>
      </c>
      <c r="AV41" s="94"/>
      <c r="AW41" s="100"/>
      <c r="AX41" s="100"/>
      <c r="AY41" s="100"/>
      <c r="AZ41" s="100"/>
      <c r="BA41" s="86">
        <f>ROUND(AU41-SUM(AV41:AZ41),2)</f>
        <v>716.13</v>
      </c>
      <c r="BB41" s="101"/>
      <c r="BC41" s="103"/>
      <c r="BD41" s="69" t="str">
        <f>IF(U41-SUM(V41:AB41)=0,"正确","错误")</f>
        <v>正确</v>
      </c>
    </row>
    <row r="42" s="1" customFormat="1" ht="33" customHeight="1" spans="1:56">
      <c r="A42" s="39">
        <f>ROW()-4</f>
        <v>38</v>
      </c>
      <c r="B42" s="47" t="s">
        <v>133</v>
      </c>
      <c r="C42" s="41" t="s">
        <v>85</v>
      </c>
      <c r="D42" s="35">
        <v>45888</v>
      </c>
      <c r="E42" s="48" t="s">
        <v>134</v>
      </c>
      <c r="F42" s="42">
        <f>IF($C$2-D42+1&lt;$E$2,$C$2-D42+1,$E$2)</f>
        <v>13</v>
      </c>
      <c r="G42" s="37" t="s">
        <v>75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70">
        <f>P42+Q42-R42</f>
        <v>0</v>
      </c>
      <c r="T42" s="76"/>
      <c r="U42" s="72" t="s">
        <v>95</v>
      </c>
      <c r="V42" s="73">
        <f>U42/E2*F42</f>
        <v>1635.48387096774</v>
      </c>
      <c r="W42" s="79"/>
      <c r="X42" s="79"/>
      <c r="Y42" s="79"/>
      <c r="Z42" s="79"/>
      <c r="AA42" s="79"/>
      <c r="AB42" s="79"/>
      <c r="AC42" s="86">
        <f>IF(G42="是",30,0)</f>
        <v>0</v>
      </c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93">
        <f>IFERROR(U42/$E$2*2*H42+I42*2,0)</f>
        <v>0</v>
      </c>
      <c r="AT42" s="86">
        <f>IFERROR(U42/$E$2*(J42+K42*0.2+L42+M42*0.5),0)</f>
        <v>0</v>
      </c>
      <c r="AU42" s="86">
        <f>ROUND(SUM(V42:AP42)-SUM(AQ42:AT42),2)</f>
        <v>1635.48</v>
      </c>
      <c r="AV42" s="94"/>
      <c r="AW42" s="100"/>
      <c r="AX42" s="100"/>
      <c r="AY42" s="100"/>
      <c r="AZ42" s="100"/>
      <c r="BA42" s="86">
        <f>ROUND(AU42-SUM(AV42:AZ42),2)</f>
        <v>1635.48</v>
      </c>
      <c r="BB42" s="101"/>
      <c r="BC42" s="103"/>
      <c r="BD42" s="69" t="str">
        <f>IF(U42-SUM(V42:AB42)=0,"正确","错误")</f>
        <v>错误</v>
      </c>
    </row>
    <row r="43" s="1" customFormat="1" ht="33" customHeight="1" spans="1:56">
      <c r="A43" s="39">
        <f>ROW()-4</f>
        <v>39</v>
      </c>
      <c r="B43" s="47" t="s">
        <v>135</v>
      </c>
      <c r="C43" s="41" t="s">
        <v>85</v>
      </c>
      <c r="D43" s="35">
        <v>45889</v>
      </c>
      <c r="E43" s="48" t="s">
        <v>134</v>
      </c>
      <c r="F43" s="42">
        <f>IF($C$2-D43+1&lt;$E$2,$C$2-D43+1,$E$2)</f>
        <v>12</v>
      </c>
      <c r="G43" s="37" t="s">
        <v>75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70">
        <f>P43+Q43-R43</f>
        <v>0</v>
      </c>
      <c r="T43" s="75"/>
      <c r="U43" s="72" t="s">
        <v>95</v>
      </c>
      <c r="V43" s="73">
        <f>U43/E2*F43</f>
        <v>1509.67741935484</v>
      </c>
      <c r="W43" s="79"/>
      <c r="X43" s="79"/>
      <c r="Y43" s="79"/>
      <c r="Z43" s="79"/>
      <c r="AA43" s="79"/>
      <c r="AB43" s="79"/>
      <c r="AC43" s="86">
        <f>IF(G43="是",30,0)</f>
        <v>0</v>
      </c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93">
        <f>IFERROR(U43/$E$2*2*H43+I43*2,0)</f>
        <v>0</v>
      </c>
      <c r="AT43" s="86">
        <f>IFERROR(U43/$E$2*(J43+K43*0.2+L43+M43*0.5),0)</f>
        <v>0</v>
      </c>
      <c r="AU43" s="86">
        <f>ROUND(SUM(V43:AP43)-SUM(AQ43:AT43),2)</f>
        <v>1509.68</v>
      </c>
      <c r="AV43" s="94"/>
      <c r="AW43" s="100"/>
      <c r="AX43" s="100"/>
      <c r="AY43" s="100"/>
      <c r="AZ43" s="100"/>
      <c r="BA43" s="86">
        <f>ROUND(AU43-SUM(AV43:AZ43),2)</f>
        <v>1509.68</v>
      </c>
      <c r="BB43" s="101"/>
      <c r="BC43" s="103"/>
      <c r="BD43" s="69" t="str">
        <f>IF(U43-SUM(V43:AB43)=0,"正确","错误")</f>
        <v>错误</v>
      </c>
    </row>
    <row r="44" s="1" customFormat="1" ht="33" customHeight="1" spans="1:56">
      <c r="A44" s="39">
        <f>ROW()-4</f>
        <v>40</v>
      </c>
      <c r="B44" s="47" t="s">
        <v>136</v>
      </c>
      <c r="C44" s="41" t="s">
        <v>85</v>
      </c>
      <c r="D44" s="35">
        <v>45873</v>
      </c>
      <c r="E44" s="48" t="s">
        <v>134</v>
      </c>
      <c r="F44" s="42">
        <f>IF($C$2-D44+1&lt;$E$2,$C$2-D44+1,$E$2)</f>
        <v>28</v>
      </c>
      <c r="G44" s="37" t="s">
        <v>75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70">
        <f>P44+Q44-R44</f>
        <v>0</v>
      </c>
      <c r="T44" s="75"/>
      <c r="U44" s="72" t="s">
        <v>88</v>
      </c>
      <c r="V44" s="79">
        <f>U44/E2*F44</f>
        <v>3432.25806451613</v>
      </c>
      <c r="W44" s="79"/>
      <c r="X44" s="79"/>
      <c r="Y44" s="79"/>
      <c r="Z44" s="79"/>
      <c r="AA44" s="79"/>
      <c r="AB44" s="79"/>
      <c r="AC44" s="86">
        <f>IF(G44="是",30,0)</f>
        <v>0</v>
      </c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93">
        <f>IFERROR(U44/$E$2*2*H44+I44*2,0)</f>
        <v>0</v>
      </c>
      <c r="AT44" s="86">
        <f>IFERROR(U44/$E$2*(J44+K44*0.2+L44+M44*0.5),0)</f>
        <v>0</v>
      </c>
      <c r="AU44" s="86">
        <f>ROUND(SUM(V44:AP44)-SUM(AQ44:AT44),2)</f>
        <v>3432.26</v>
      </c>
      <c r="AV44" s="94"/>
      <c r="AW44" s="100"/>
      <c r="AX44" s="100"/>
      <c r="AY44" s="100"/>
      <c r="AZ44" s="100"/>
      <c r="BA44" s="86">
        <f>ROUND(AU44-SUM(AV44:AZ44),2)</f>
        <v>3432.26</v>
      </c>
      <c r="BB44" s="101"/>
      <c r="BC44" s="103"/>
      <c r="BD44" s="69" t="str">
        <f>IF(U44-SUM(V44:AB44)=0,"正确","错误")</f>
        <v>错误</v>
      </c>
    </row>
    <row r="45" s="1" customFormat="1" ht="33" customHeight="1" spans="1:56">
      <c r="A45" s="39">
        <f>ROW()-4</f>
        <v>41</v>
      </c>
      <c r="B45" s="49" t="s">
        <v>137</v>
      </c>
      <c r="C45" s="41" t="s">
        <v>85</v>
      </c>
      <c r="D45" s="35">
        <v>45876</v>
      </c>
      <c r="E45" s="44" t="s">
        <v>74</v>
      </c>
      <c r="F45" s="42">
        <f>IF($C$2-D45+1&lt;$E$2,$C$2-D45+1,$E$2)</f>
        <v>25</v>
      </c>
      <c r="G45" s="37" t="s">
        <v>75</v>
      </c>
      <c r="H45" s="38"/>
      <c r="I45" s="38"/>
      <c r="J45" s="38">
        <v>13</v>
      </c>
      <c r="K45" s="38"/>
      <c r="L45" s="38"/>
      <c r="M45" s="38"/>
      <c r="N45" s="38"/>
      <c r="O45" s="38"/>
      <c r="P45" s="38"/>
      <c r="Q45" s="38"/>
      <c r="R45" s="38"/>
      <c r="S45" s="70">
        <f>P45+Q45-R45</f>
        <v>0</v>
      </c>
      <c r="T45" s="76" t="s">
        <v>138</v>
      </c>
      <c r="U45" s="72" t="s">
        <v>95</v>
      </c>
      <c r="V45" s="79">
        <f>U45/31*F45</f>
        <v>3145.16129032258</v>
      </c>
      <c r="W45" s="73"/>
      <c r="X45" s="73"/>
      <c r="Y45" s="73"/>
      <c r="Z45" s="73"/>
      <c r="AA45" s="73"/>
      <c r="AB45" s="73"/>
      <c r="AC45" s="86">
        <f>IF(G45="是",30,0)</f>
        <v>0</v>
      </c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93">
        <f>IFERROR(U45/$E$2*2*H45+I45*2,0)</f>
        <v>0</v>
      </c>
      <c r="AT45" s="86">
        <f>IFERROR(U45/$E$2*(J45+K45*0.2+L45+M45*0.5),0)</f>
        <v>1635.48387096774</v>
      </c>
      <c r="AU45" s="86">
        <f>ROUND(SUM(V45:AP45)-SUM(AQ45:AT45),2)</f>
        <v>1509.68</v>
      </c>
      <c r="AV45" s="94"/>
      <c r="AW45" s="100"/>
      <c r="AX45" s="100"/>
      <c r="AY45" s="100"/>
      <c r="AZ45" s="100"/>
      <c r="BA45" s="86">
        <f>ROUND(AU45-SUM(AV45:AZ45),2)</f>
        <v>1509.68</v>
      </c>
      <c r="BB45" s="101"/>
      <c r="BC45" s="103"/>
      <c r="BD45" s="69" t="str">
        <f>IF(U45-SUM(V45:AB45)=0,"正确","错误")</f>
        <v>错误</v>
      </c>
    </row>
    <row r="46" s="1" customFormat="1" ht="33" customHeight="1" spans="1:56">
      <c r="A46" s="39">
        <f>ROW()-4</f>
        <v>42</v>
      </c>
      <c r="B46" s="50" t="s">
        <v>139</v>
      </c>
      <c r="C46" s="41" t="s">
        <v>85</v>
      </c>
      <c r="D46" s="35">
        <v>45870</v>
      </c>
      <c r="E46" s="48" t="s">
        <v>134</v>
      </c>
      <c r="F46" s="42">
        <f>IF($C$2-D46+1&lt;$E$2,$C$2-D46+1,$E$2)</f>
        <v>31</v>
      </c>
      <c r="G46" s="37" t="s">
        <v>75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70">
        <f>P46+Q46-R46</f>
        <v>0</v>
      </c>
      <c r="T46" s="75"/>
      <c r="U46" s="72" t="s">
        <v>95</v>
      </c>
      <c r="V46" s="73">
        <v>1800</v>
      </c>
      <c r="W46" s="73">
        <v>100</v>
      </c>
      <c r="X46" s="73">
        <v>200</v>
      </c>
      <c r="Y46" s="73">
        <v>200</v>
      </c>
      <c r="Z46" s="73">
        <v>500</v>
      </c>
      <c r="AA46" s="73">
        <v>100</v>
      </c>
      <c r="AB46" s="73">
        <v>1000</v>
      </c>
      <c r="AC46" s="86">
        <f>IF(G46="是",30,0)</f>
        <v>0</v>
      </c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93">
        <f>IFERROR(U46/$E$2*2*H46+I46*2,0)</f>
        <v>0</v>
      </c>
      <c r="AT46" s="86">
        <f>IFERROR(U46/$E$2*(J46+K46*0.2+L46+M46*0.5),0)</f>
        <v>0</v>
      </c>
      <c r="AU46" s="86">
        <f>ROUND(SUM(V46:AP46)-SUM(AQ46:AT46),2)</f>
        <v>3900</v>
      </c>
      <c r="AV46" s="94"/>
      <c r="AW46" s="100"/>
      <c r="AX46" s="100"/>
      <c r="AY46" s="100"/>
      <c r="AZ46" s="100"/>
      <c r="BA46" s="86">
        <f>ROUND(AU46-SUM(AV46:AZ46),2)</f>
        <v>3900</v>
      </c>
      <c r="BB46" s="101"/>
      <c r="BC46" s="103"/>
      <c r="BD46" s="69" t="str">
        <f>IF(U46-SUM(V46:AB46)=0,"正确","错误")</f>
        <v>正确</v>
      </c>
    </row>
    <row r="47" s="1" customFormat="1" ht="33" customHeight="1" spans="1:56">
      <c r="A47" s="39">
        <f>ROW()-4</f>
        <v>43</v>
      </c>
      <c r="B47" s="50" t="s">
        <v>140</v>
      </c>
      <c r="C47" s="41" t="s">
        <v>85</v>
      </c>
      <c r="D47" s="35">
        <v>45870</v>
      </c>
      <c r="E47" s="48" t="s">
        <v>134</v>
      </c>
      <c r="F47" s="42">
        <f>IF($C$2-D47+1&lt;$E$2,$C$2-D47+1,$E$2)</f>
        <v>31</v>
      </c>
      <c r="G47" s="37" t="s">
        <v>75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70">
        <f>P47+Q47-R47</f>
        <v>0</v>
      </c>
      <c r="T47" s="75"/>
      <c r="U47" s="72" t="s">
        <v>95</v>
      </c>
      <c r="V47" s="73">
        <v>1800</v>
      </c>
      <c r="W47" s="73">
        <v>100</v>
      </c>
      <c r="X47" s="73">
        <v>200</v>
      </c>
      <c r="Y47" s="73">
        <v>200</v>
      </c>
      <c r="Z47" s="73">
        <v>500</v>
      </c>
      <c r="AA47" s="73">
        <v>100</v>
      </c>
      <c r="AB47" s="73">
        <v>1000</v>
      </c>
      <c r="AC47" s="86">
        <f>IF(G47="是",30,0)</f>
        <v>0</v>
      </c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93">
        <f>IFERROR(U47/$E$2*2*H47+I47*2,0)</f>
        <v>0</v>
      </c>
      <c r="AT47" s="86">
        <f>IFERROR(U47/$E$2*(J47+K47*0.2+L47+M47*0.5),0)</f>
        <v>0</v>
      </c>
      <c r="AU47" s="86">
        <f>ROUND(SUM(V47:AP47)-SUM(AQ47:AT47),2)</f>
        <v>3900</v>
      </c>
      <c r="AV47" s="94"/>
      <c r="AW47" s="100"/>
      <c r="AX47" s="100"/>
      <c r="AY47" s="100"/>
      <c r="AZ47" s="100"/>
      <c r="BA47" s="86">
        <f>ROUND(AU47-SUM(AV47:AZ47),2)</f>
        <v>3900</v>
      </c>
      <c r="BB47" s="101"/>
      <c r="BC47" s="103"/>
      <c r="BD47" s="69" t="str">
        <f>IF(U47-SUM(V47:AB47)=0,"正确","错误")</f>
        <v>正确</v>
      </c>
    </row>
    <row r="48" s="1" customFormat="1" ht="33" customHeight="1" spans="1:56">
      <c r="A48" s="39">
        <f>ROW()-4</f>
        <v>44</v>
      </c>
      <c r="B48" s="47" t="s">
        <v>141</v>
      </c>
      <c r="C48" s="41" t="s">
        <v>85</v>
      </c>
      <c r="D48" s="35">
        <v>45871</v>
      </c>
      <c r="E48" s="48" t="s">
        <v>134</v>
      </c>
      <c r="F48" s="42">
        <f>IF($C$2-D48+1&lt;$E$2,$C$2-D48+1,$E$2)</f>
        <v>30</v>
      </c>
      <c r="G48" s="37" t="s">
        <v>75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70">
        <f>P48+Q48-R48</f>
        <v>0</v>
      </c>
      <c r="T48" s="75"/>
      <c r="U48" s="72" t="s">
        <v>86</v>
      </c>
      <c r="V48" s="73">
        <f>U48/E2*F48</f>
        <v>3483.87096774194</v>
      </c>
      <c r="W48" s="78"/>
      <c r="X48" s="78"/>
      <c r="Y48" s="78"/>
      <c r="Z48" s="78"/>
      <c r="AA48" s="78"/>
      <c r="AB48" s="87"/>
      <c r="AC48" s="86">
        <f>IF(G48="是",30,0)</f>
        <v>0</v>
      </c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93">
        <f>IFERROR(U48/$E$2*2*H48+I48*2,0)</f>
        <v>0</v>
      </c>
      <c r="AT48" s="86">
        <f>IFERROR(U48/$E$2*(J48+K48*0.2+L48+M48*0.5),0)</f>
        <v>0</v>
      </c>
      <c r="AU48" s="86">
        <f>ROUND(SUM(V48:AP48)-SUM(AQ48:AT48),2)</f>
        <v>3483.87</v>
      </c>
      <c r="AV48" s="94"/>
      <c r="AW48" s="100"/>
      <c r="AX48" s="100"/>
      <c r="AY48" s="100"/>
      <c r="AZ48" s="100"/>
      <c r="BA48" s="86">
        <f>ROUND(AU48-SUM(AV48:AZ48),2)</f>
        <v>3483.87</v>
      </c>
      <c r="BB48" s="101"/>
      <c r="BC48" s="103"/>
      <c r="BD48" s="69" t="str">
        <f>IF(U48-SUM(V48:AB48)=0,"正确","错误")</f>
        <v>错误</v>
      </c>
    </row>
    <row r="49" s="1" customFormat="1" ht="33" customHeight="1" spans="1:56">
      <c r="A49" s="39">
        <f>ROW()-4</f>
        <v>45</v>
      </c>
      <c r="B49" s="47" t="s">
        <v>142</v>
      </c>
      <c r="C49" s="41" t="s">
        <v>85</v>
      </c>
      <c r="D49" s="35">
        <v>45873</v>
      </c>
      <c r="E49" s="48" t="s">
        <v>134</v>
      </c>
      <c r="F49" s="42">
        <f>IF($C$2-D49+1&lt;$E$2,$C$2-D49+1,$E$2)</f>
        <v>28</v>
      </c>
      <c r="G49" s="37" t="s">
        <v>75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70">
        <f>P49+Q49-R49</f>
        <v>0</v>
      </c>
      <c r="T49" s="75"/>
      <c r="U49" s="72" t="s">
        <v>86</v>
      </c>
      <c r="V49" s="73">
        <f>U49/E2*F49</f>
        <v>3251.61290322581</v>
      </c>
      <c r="W49" s="78"/>
      <c r="X49" s="78"/>
      <c r="Y49" s="78"/>
      <c r="Z49" s="78"/>
      <c r="AA49" s="78"/>
      <c r="AB49" s="87"/>
      <c r="AC49" s="86">
        <f>IF(G49="是",30,0)</f>
        <v>0</v>
      </c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93">
        <f>IFERROR(U49/$E$2*2*H49+I49*2,0)</f>
        <v>0</v>
      </c>
      <c r="AT49" s="86">
        <f>IFERROR(U49/$E$2*(J49+K49*0.2+L49+M49*0.5),0)</f>
        <v>0</v>
      </c>
      <c r="AU49" s="86">
        <f>ROUND(SUM(V49:AP49)-SUM(AQ49:AT49),2)</f>
        <v>3251.61</v>
      </c>
      <c r="AV49" s="94"/>
      <c r="AW49" s="100"/>
      <c r="AX49" s="100"/>
      <c r="AY49" s="100"/>
      <c r="AZ49" s="100"/>
      <c r="BA49" s="86">
        <f>ROUND(AU49-SUM(AV49:AZ49),2)</f>
        <v>3251.61</v>
      </c>
      <c r="BB49" s="101"/>
      <c r="BC49" s="103"/>
      <c r="BD49" s="69" t="str">
        <f>IF(U49-SUM(V49:AB49)=0,"正确","错误")</f>
        <v>错误</v>
      </c>
    </row>
    <row r="50" s="1" customFormat="1" ht="33" customHeight="1" spans="1:56">
      <c r="A50" s="39">
        <f>ROW()-4</f>
        <v>46</v>
      </c>
      <c r="B50" s="40"/>
      <c r="C50" s="41"/>
      <c r="D50" s="35"/>
      <c r="E50" s="40"/>
      <c r="F50" s="42">
        <f>IF($C$2-D50+1&lt;$E$2,$C$2-D50+1,$E$2)</f>
        <v>31</v>
      </c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70">
        <f>P50+Q50-R50</f>
        <v>0</v>
      </c>
      <c r="T50" s="76"/>
      <c r="U50" s="72"/>
      <c r="V50" s="80"/>
      <c r="W50" s="80"/>
      <c r="X50" s="80"/>
      <c r="Y50" s="80"/>
      <c r="Z50" s="80"/>
      <c r="AA50" s="80"/>
      <c r="AB50" s="80"/>
      <c r="AC50" s="86">
        <f>IF(G50="是",30,0)</f>
        <v>0</v>
      </c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93">
        <f>IFERROR(U50/$E$2*2*H50+I50*2,0)</f>
        <v>0</v>
      </c>
      <c r="AT50" s="86">
        <f>IFERROR(U50/$E$2*(J50+K50*0.2+L50+M50*0.5),0)</f>
        <v>0</v>
      </c>
      <c r="AU50" s="86">
        <f>ROUND(SUM(V50:AP50)-SUM(AQ50:AT50),2)</f>
        <v>0</v>
      </c>
      <c r="AV50" s="94"/>
      <c r="AW50" s="100"/>
      <c r="AX50" s="100"/>
      <c r="AY50" s="100"/>
      <c r="AZ50" s="100"/>
      <c r="BA50" s="86">
        <f>ROUND(AU50-SUM(AV50:AZ50),2)</f>
        <v>0</v>
      </c>
      <c r="BB50" s="101"/>
      <c r="BC50" s="103"/>
      <c r="BD50" s="69" t="str">
        <f>IF(U50-SUM(V50:AB50)=0,"正确","错误")</f>
        <v>正确</v>
      </c>
    </row>
    <row r="51" s="1" customFormat="1" ht="33" customHeight="1" spans="1:56">
      <c r="A51" s="39">
        <f>ROW()-4</f>
        <v>47</v>
      </c>
      <c r="B51" s="40"/>
      <c r="C51" s="41"/>
      <c r="D51" s="35"/>
      <c r="E51" s="40"/>
      <c r="F51" s="42">
        <f>IF($C$2-D51+1&lt;$E$2,$C$2-D51+1,$E$2)</f>
        <v>31</v>
      </c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70">
        <f>P51+Q51-R51</f>
        <v>0</v>
      </c>
      <c r="T51" s="75"/>
      <c r="U51" s="72"/>
      <c r="V51" s="81"/>
      <c r="W51" s="81"/>
      <c r="X51" s="81"/>
      <c r="Y51" s="81"/>
      <c r="Z51" s="81"/>
      <c r="AA51" s="81"/>
      <c r="AB51" s="81"/>
      <c r="AC51" s="86">
        <f>IF(G51="是",30,0)</f>
        <v>0</v>
      </c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93">
        <f>IFERROR(U51/$E$2*2*H51+I51*2,0)</f>
        <v>0</v>
      </c>
      <c r="AT51" s="86">
        <f>IFERROR(U51/$E$2*(J51+K51*0.2+L51+M51*0.5),0)</f>
        <v>0</v>
      </c>
      <c r="AU51" s="86">
        <f>ROUND(SUM(V51:AP51)-SUM(AQ51:AT51),2)</f>
        <v>0</v>
      </c>
      <c r="AV51" s="94"/>
      <c r="AW51" s="100"/>
      <c r="AX51" s="100"/>
      <c r="AY51" s="100"/>
      <c r="AZ51" s="100"/>
      <c r="BA51" s="86">
        <f>ROUND(AU51-SUM(AV51:AZ51),2)</f>
        <v>0</v>
      </c>
      <c r="BB51" s="101"/>
      <c r="BC51" s="103"/>
      <c r="BD51" s="69" t="str">
        <f>IF(U51-SUM(V51:AB51)=0,"正确","错误")</f>
        <v>正确</v>
      </c>
    </row>
    <row r="52" s="1" customFormat="1" ht="33" customHeight="1" spans="1:56">
      <c r="A52" s="39">
        <f>ROW()-4</f>
        <v>48</v>
      </c>
      <c r="B52" s="40"/>
      <c r="C52" s="41"/>
      <c r="D52" s="35"/>
      <c r="E52" s="40"/>
      <c r="F52" s="42">
        <f>IF($C$2-D52+1&lt;$E$2,$C$2-D52+1,$E$2)</f>
        <v>31</v>
      </c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70">
        <f>P52+Q52-R52</f>
        <v>0</v>
      </c>
      <c r="T52" s="75"/>
      <c r="U52" s="72"/>
      <c r="V52" s="81"/>
      <c r="W52" s="81"/>
      <c r="X52" s="81"/>
      <c r="Y52" s="81"/>
      <c r="Z52" s="81"/>
      <c r="AA52" s="81"/>
      <c r="AB52" s="81"/>
      <c r="AC52" s="86">
        <f>IF(G52="是",30,0)</f>
        <v>0</v>
      </c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93">
        <f>IFERROR(U52/$E$2*2*H52+I52*2,0)</f>
        <v>0</v>
      </c>
      <c r="AT52" s="86">
        <f>IFERROR(U52/$E$2*(J52+K52*0.2+L52+M52*0.5),0)</f>
        <v>0</v>
      </c>
      <c r="AU52" s="86">
        <f>ROUND(SUM(V52:AP52)-SUM(AQ52:AT52),2)</f>
        <v>0</v>
      </c>
      <c r="AV52" s="94"/>
      <c r="AW52" s="100"/>
      <c r="AX52" s="100"/>
      <c r="AY52" s="100"/>
      <c r="AZ52" s="100"/>
      <c r="BA52" s="86">
        <f>ROUND(AU52-SUM(AV52:AZ52),2)</f>
        <v>0</v>
      </c>
      <c r="BB52" s="101"/>
      <c r="BC52" s="103"/>
      <c r="BD52" s="69" t="str">
        <f>IF(U52-SUM(V52:AB52)=0,"正确","错误")</f>
        <v>正确</v>
      </c>
    </row>
    <row r="53" s="1" customFormat="1" ht="33" customHeight="1" spans="1:56">
      <c r="A53" s="39">
        <f>ROW()-4</f>
        <v>49</v>
      </c>
      <c r="B53" s="40"/>
      <c r="C53" s="41"/>
      <c r="D53" s="35"/>
      <c r="E53" s="40"/>
      <c r="F53" s="42">
        <f>IF($C$2-D53+1&lt;$E$2,$C$2-D53+1,$E$2)</f>
        <v>31</v>
      </c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70">
        <f>P53+Q53-R53</f>
        <v>0</v>
      </c>
      <c r="T53" s="76"/>
      <c r="U53" s="72"/>
      <c r="V53" s="82"/>
      <c r="W53" s="80"/>
      <c r="X53" s="80"/>
      <c r="Y53" s="80"/>
      <c r="Z53" s="80"/>
      <c r="AA53" s="80"/>
      <c r="AB53" s="80"/>
      <c r="AC53" s="86">
        <f>IF(G53="是",30,0)</f>
        <v>0</v>
      </c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93">
        <f>IFERROR(U53/$E$2*2*H53+I53*2,0)</f>
        <v>0</v>
      </c>
      <c r="AT53" s="86">
        <f>IFERROR(U53/$E$2*(J53+K53*0.2+L53+M53*0.5),0)</f>
        <v>0</v>
      </c>
      <c r="AU53" s="86">
        <f>ROUND(SUM(V53:AP53)-SUM(AQ53:AT53),2)</f>
        <v>0</v>
      </c>
      <c r="AV53" s="94"/>
      <c r="AW53" s="100"/>
      <c r="AX53" s="100"/>
      <c r="AY53" s="100"/>
      <c r="AZ53" s="100"/>
      <c r="BA53" s="86">
        <f>ROUND(AU53-SUM(AV53:AZ53),2)</f>
        <v>0</v>
      </c>
      <c r="BB53" s="101"/>
      <c r="BC53" s="103"/>
      <c r="BD53" s="69" t="str">
        <f>IF(U53-SUM(V53:AB53)=0,"正确","错误")</f>
        <v>正确</v>
      </c>
    </row>
    <row r="54" s="1" customFormat="1" ht="33" customHeight="1" spans="1:56">
      <c r="A54" s="39">
        <f>ROW()-4</f>
        <v>50</v>
      </c>
      <c r="B54" s="40"/>
      <c r="C54" s="41"/>
      <c r="D54" s="35"/>
      <c r="E54" s="40"/>
      <c r="F54" s="42">
        <f>IF($C$2-D54+1&lt;$E$2,$C$2-D54+1,$E$2)</f>
        <v>31</v>
      </c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70">
        <f>P54+Q54-R54</f>
        <v>0</v>
      </c>
      <c r="T54" s="76"/>
      <c r="U54" s="72"/>
      <c r="V54" s="82"/>
      <c r="W54" s="80"/>
      <c r="X54" s="80"/>
      <c r="Y54" s="80"/>
      <c r="Z54" s="80"/>
      <c r="AA54" s="80"/>
      <c r="AB54" s="80"/>
      <c r="AC54" s="86">
        <f>IF(G54="是",30,0)</f>
        <v>0</v>
      </c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93">
        <f>IFERROR(U54/$E$2*2*H54+I54*2,0)</f>
        <v>0</v>
      </c>
      <c r="AT54" s="86">
        <f>IFERROR(U54/$E$2*(J54+K54*0.2+L54+M54*0.5),0)</f>
        <v>0</v>
      </c>
      <c r="AU54" s="86">
        <f>ROUND(SUM(V54:AP54)-SUM(AQ54:AT54),2)</f>
        <v>0</v>
      </c>
      <c r="AV54" s="94"/>
      <c r="AW54" s="100"/>
      <c r="AX54" s="100"/>
      <c r="AY54" s="100"/>
      <c r="AZ54" s="100"/>
      <c r="BA54" s="86">
        <f>ROUND(AU54-SUM(AV54:AZ54),2)</f>
        <v>0</v>
      </c>
      <c r="BB54" s="101"/>
      <c r="BC54" s="103"/>
      <c r="BD54" s="69" t="str">
        <f>IF(U54-SUM(V54:AB54)=0,"正确","错误")</f>
        <v>正确</v>
      </c>
    </row>
    <row r="55" s="1" customFormat="1" ht="33" customHeight="1" spans="1:56">
      <c r="A55" s="39">
        <f>ROW()-4</f>
        <v>51</v>
      </c>
      <c r="B55" s="40"/>
      <c r="C55" s="41"/>
      <c r="D55" s="35"/>
      <c r="E55" s="40"/>
      <c r="F55" s="42">
        <f>IF($C$2-D55+1&lt;$E$2,$C$2-D55+1,$E$2)</f>
        <v>31</v>
      </c>
      <c r="G55" s="37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70">
        <f>P55+Q55-R55</f>
        <v>0</v>
      </c>
      <c r="T55" s="76"/>
      <c r="U55" s="72"/>
      <c r="V55" s="82"/>
      <c r="W55" s="80"/>
      <c r="X55" s="80"/>
      <c r="Y55" s="80"/>
      <c r="Z55" s="80"/>
      <c r="AA55" s="80"/>
      <c r="AB55" s="80"/>
      <c r="AC55" s="86">
        <f>IF(G55="是",30,0)</f>
        <v>0</v>
      </c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93">
        <f>IFERROR(U55/$E$2*2*H55+I55*2,0)</f>
        <v>0</v>
      </c>
      <c r="AT55" s="86">
        <f>IFERROR(U55/$E$2*(J55+K55*0.2+L55+M55*0.5),0)</f>
        <v>0</v>
      </c>
      <c r="AU55" s="86">
        <f>ROUND(SUM(V55:AP55)-SUM(AQ55:AT55),2)</f>
        <v>0</v>
      </c>
      <c r="AV55" s="94"/>
      <c r="AW55" s="100"/>
      <c r="AX55" s="100"/>
      <c r="AY55" s="100"/>
      <c r="AZ55" s="100"/>
      <c r="BA55" s="86">
        <f>ROUND(AU55-SUM(AV55:AZ55),2)</f>
        <v>0</v>
      </c>
      <c r="BB55" s="101"/>
      <c r="BC55" s="103"/>
      <c r="BD55" s="69" t="str">
        <f>IF(U55-SUM(V55:AB55)=0,"正确","错误")</f>
        <v>正确</v>
      </c>
    </row>
    <row r="56" s="1" customFormat="1" ht="33" customHeight="1" spans="1:56">
      <c r="A56" s="39">
        <f>ROW()-4</f>
        <v>52</v>
      </c>
      <c r="B56" s="51"/>
      <c r="C56" s="41"/>
      <c r="D56" s="35"/>
      <c r="E56" s="40"/>
      <c r="F56" s="42">
        <f>IF($C$2-D56+1&lt;$E$2,$C$2-D56+1,$E$2)</f>
        <v>31</v>
      </c>
      <c r="G56" s="52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70">
        <f>P56+Q56-R56</f>
        <v>0</v>
      </c>
      <c r="T56" s="75"/>
      <c r="U56" s="72"/>
      <c r="V56" s="77"/>
      <c r="W56" s="78"/>
      <c r="X56" s="78"/>
      <c r="Y56" s="78"/>
      <c r="Z56" s="78"/>
      <c r="AA56" s="78"/>
      <c r="AB56" s="87"/>
      <c r="AC56" s="86">
        <f>IF(G56="是",30,0)</f>
        <v>0</v>
      </c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93">
        <f>IFERROR(U56/$E$2*2*H56+I56*2,0)</f>
        <v>0</v>
      </c>
      <c r="AT56" s="86">
        <f>IFERROR(U56/$E$2*(J56+K56*0.2+L56+M56*0.5),0)</f>
        <v>0</v>
      </c>
      <c r="AU56" s="86">
        <f>ROUND(SUM(V56:AP56)-SUM(AQ56:AT56),2)</f>
        <v>0</v>
      </c>
      <c r="AV56" s="94"/>
      <c r="AW56" s="100"/>
      <c r="AX56" s="100"/>
      <c r="AY56" s="100"/>
      <c r="AZ56" s="100"/>
      <c r="BA56" s="86">
        <f>ROUND(AU56-SUM(AV56:AZ56),2)</f>
        <v>0</v>
      </c>
      <c r="BB56" s="101"/>
      <c r="BC56" s="103"/>
      <c r="BD56" s="69" t="str">
        <f>IF(U56-SUM(V56:AB56)=0,"正确","错误")</f>
        <v>正确</v>
      </c>
    </row>
    <row r="57" s="1" customFormat="1" ht="33" customHeight="1" spans="1:56">
      <c r="A57" s="39">
        <f>ROW()-4</f>
        <v>53</v>
      </c>
      <c r="B57" s="40"/>
      <c r="C57" s="41"/>
      <c r="D57" s="35"/>
      <c r="E57" s="40"/>
      <c r="F57" s="42">
        <f>IF($C$2-D57+1&lt;$E$2,$C$2-D57+1,$E$2)</f>
        <v>31</v>
      </c>
      <c r="G57" s="52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70">
        <f>P57+Q57-R57</f>
        <v>0</v>
      </c>
      <c r="T57" s="75"/>
      <c r="U57" s="72"/>
      <c r="V57" s="77"/>
      <c r="W57" s="78"/>
      <c r="X57" s="78"/>
      <c r="Y57" s="78"/>
      <c r="Z57" s="78"/>
      <c r="AA57" s="78"/>
      <c r="AB57" s="87"/>
      <c r="AC57" s="86">
        <f>IF(G57="是",30,0)</f>
        <v>0</v>
      </c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93">
        <f>IFERROR(U57/$E$2*2*H57+I57*2,0)</f>
        <v>0</v>
      </c>
      <c r="AT57" s="86">
        <f>IFERROR(U57/$E$2*(J57+K57*0.2+L57+M57*0.5),0)</f>
        <v>0</v>
      </c>
      <c r="AU57" s="86">
        <f>ROUND(SUM(V57:AP57)-SUM(AQ57:AT57),2)</f>
        <v>0</v>
      </c>
      <c r="AV57" s="94"/>
      <c r="AW57" s="100"/>
      <c r="AX57" s="100"/>
      <c r="AY57" s="100"/>
      <c r="AZ57" s="100"/>
      <c r="BA57" s="86">
        <f>ROUND(AU57-SUM(AV57:AZ57),2)</f>
        <v>0</v>
      </c>
      <c r="BB57" s="101"/>
      <c r="BC57" s="103"/>
      <c r="BD57" s="69" t="str">
        <f>IF(U57-SUM(V57:AB57)=0,"正确","错误")</f>
        <v>正确</v>
      </c>
    </row>
    <row r="58" s="1" customFormat="1" ht="33" customHeight="1" spans="1:56">
      <c r="A58" s="39">
        <f>ROW()-4</f>
        <v>54</v>
      </c>
      <c r="B58" s="40"/>
      <c r="C58" s="41"/>
      <c r="D58" s="35"/>
      <c r="E58" s="40"/>
      <c r="F58" s="42">
        <f>IF($C$2-D58+1&lt;$E$2,$C$2-D58+1,$E$2)</f>
        <v>31</v>
      </c>
      <c r="G58" s="52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70">
        <f>P58+Q58-R58</f>
        <v>0</v>
      </c>
      <c r="T58" s="75"/>
      <c r="U58" s="72"/>
      <c r="V58" s="77"/>
      <c r="W58" s="78"/>
      <c r="X58" s="78"/>
      <c r="Y58" s="78"/>
      <c r="Z58" s="78"/>
      <c r="AA58" s="78"/>
      <c r="AB58" s="87"/>
      <c r="AC58" s="86">
        <f>IF(G58="是",30,0)</f>
        <v>0</v>
      </c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93">
        <f>IFERROR(U58/$E$2*2*H58+I58*2,0)</f>
        <v>0</v>
      </c>
      <c r="AT58" s="86">
        <f>IFERROR(U58/$E$2*(J58+K58*0.2+L58+M58*0.5),0)</f>
        <v>0</v>
      </c>
      <c r="AU58" s="86">
        <f>ROUND(SUM(V58:AP58)-SUM(AQ58:AT58),2)</f>
        <v>0</v>
      </c>
      <c r="AV58" s="94"/>
      <c r="AW58" s="100"/>
      <c r="AX58" s="100"/>
      <c r="AY58" s="100"/>
      <c r="AZ58" s="100"/>
      <c r="BA58" s="86">
        <f>ROUND(AU58-SUM(AV58:AZ58),2)</f>
        <v>0</v>
      </c>
      <c r="BB58" s="101"/>
      <c r="BC58" s="103"/>
      <c r="BD58" s="69" t="str">
        <f>IF(U58-SUM(V58:AB58)=0,"正确","错误")</f>
        <v>正确</v>
      </c>
    </row>
    <row r="59" s="1" customFormat="1" ht="33" customHeight="1" spans="1:56">
      <c r="A59" s="39">
        <f>ROW()-4</f>
        <v>55</v>
      </c>
      <c r="B59" s="40"/>
      <c r="C59" s="41"/>
      <c r="D59" s="35"/>
      <c r="E59" s="40"/>
      <c r="F59" s="42">
        <f>IF($C$2-D59+1&lt;$E$2,$C$2-D59+1,$E$2)</f>
        <v>31</v>
      </c>
      <c r="G59" s="52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70">
        <f>P59+Q59-R59</f>
        <v>0</v>
      </c>
      <c r="T59" s="75"/>
      <c r="U59" s="72"/>
      <c r="V59" s="77"/>
      <c r="W59" s="78"/>
      <c r="X59" s="78"/>
      <c r="Y59" s="78"/>
      <c r="Z59" s="78"/>
      <c r="AA59" s="78"/>
      <c r="AB59" s="87"/>
      <c r="AC59" s="86">
        <f>IF(G59="是",30,0)</f>
        <v>0</v>
      </c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93">
        <f>IFERROR(U59/$E$2*2*H59+I59*2,0)</f>
        <v>0</v>
      </c>
      <c r="AT59" s="86">
        <f>IFERROR(U59/$E$2*(J59+K59*0.2+L59+M59*0.5),0)</f>
        <v>0</v>
      </c>
      <c r="AU59" s="86">
        <f>ROUND(SUM(V59:AP59)-SUM(AQ59:AT59),2)</f>
        <v>0</v>
      </c>
      <c r="AV59" s="94"/>
      <c r="AW59" s="100"/>
      <c r="AX59" s="100"/>
      <c r="AY59" s="100"/>
      <c r="AZ59" s="100"/>
      <c r="BA59" s="86">
        <f>ROUND(AU59-SUM(AV59:AZ59),2)</f>
        <v>0</v>
      </c>
      <c r="BB59" s="101"/>
      <c r="BC59" s="103"/>
      <c r="BD59" s="69" t="str">
        <f>IF(U59-SUM(V59:AB59)=0,"正确","错误")</f>
        <v>正确</v>
      </c>
    </row>
    <row r="60" s="1" customFormat="1" ht="33" customHeight="1" spans="1:56">
      <c r="A60" s="39">
        <f>ROW()-4</f>
        <v>56</v>
      </c>
      <c r="B60" s="40"/>
      <c r="C60" s="41"/>
      <c r="D60" s="35"/>
      <c r="E60" s="40"/>
      <c r="F60" s="42">
        <f>IF($C$2-D60+1&lt;$E$2,$C$2-D60+1,$E$2)</f>
        <v>31</v>
      </c>
      <c r="G60" s="52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70">
        <f>P60+Q60-R60</f>
        <v>0</v>
      </c>
      <c r="T60" s="75"/>
      <c r="U60" s="72"/>
      <c r="V60" s="77"/>
      <c r="W60" s="78"/>
      <c r="X60" s="78"/>
      <c r="Y60" s="78"/>
      <c r="Z60" s="78"/>
      <c r="AA60" s="78"/>
      <c r="AB60" s="87"/>
      <c r="AC60" s="86">
        <f>IF(G60="是",30,0)</f>
        <v>0</v>
      </c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93">
        <f>IFERROR(U60/$E$2*2*H60+I60*2,0)</f>
        <v>0</v>
      </c>
      <c r="AT60" s="86">
        <f>IFERROR(U60/$E$2*(J60+K60*0.2+L60+M60*0.5),0)</f>
        <v>0</v>
      </c>
      <c r="AU60" s="86">
        <f>ROUND(SUM(V60:AP60)-SUM(AQ60:AT60),2)</f>
        <v>0</v>
      </c>
      <c r="AV60" s="94"/>
      <c r="AW60" s="100"/>
      <c r="AX60" s="100"/>
      <c r="AY60" s="100"/>
      <c r="AZ60" s="100"/>
      <c r="BA60" s="86">
        <f>ROUND(AU60-SUM(AV60:AZ60),2)</f>
        <v>0</v>
      </c>
      <c r="BB60" s="101"/>
      <c r="BC60" s="103"/>
      <c r="BD60" s="69" t="str">
        <f>IF(U60-SUM(V60:AB60)=0,"正确","错误")</f>
        <v>正确</v>
      </c>
    </row>
    <row r="61" s="1" customFormat="1" ht="33" customHeight="1" spans="1:56">
      <c r="A61" s="39">
        <f>ROW()-4</f>
        <v>57</v>
      </c>
      <c r="B61" s="40"/>
      <c r="C61" s="41"/>
      <c r="D61" s="35"/>
      <c r="E61" s="40"/>
      <c r="F61" s="42">
        <f>IF($C$2-D61+1&lt;$E$2,$C$2-D61+1,$E$2)</f>
        <v>31</v>
      </c>
      <c r="G61" s="52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70">
        <f>P61+Q61-R61</f>
        <v>0</v>
      </c>
      <c r="T61" s="75"/>
      <c r="U61" s="72"/>
      <c r="V61" s="77"/>
      <c r="W61" s="78"/>
      <c r="X61" s="78"/>
      <c r="Y61" s="78"/>
      <c r="Z61" s="78"/>
      <c r="AA61" s="78"/>
      <c r="AB61" s="87"/>
      <c r="AC61" s="86">
        <f>IF(G61="是",30,0)</f>
        <v>0</v>
      </c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93">
        <f>IFERROR(U61/$E$2*2*H61+I61*2,0)</f>
        <v>0</v>
      </c>
      <c r="AT61" s="86">
        <f>IFERROR(U61/$E$2*(J61+K61*0.2+L61+M61*0.5),0)</f>
        <v>0</v>
      </c>
      <c r="AU61" s="86">
        <f>ROUND(SUM(V61:AP61)-SUM(AQ61:AT61),2)</f>
        <v>0</v>
      </c>
      <c r="AV61" s="94"/>
      <c r="AW61" s="100"/>
      <c r="AX61" s="100"/>
      <c r="AY61" s="100"/>
      <c r="AZ61" s="100"/>
      <c r="BA61" s="86">
        <f>ROUND(AU61-SUM(AV61:AZ61),2)</f>
        <v>0</v>
      </c>
      <c r="BB61" s="101"/>
      <c r="BC61" s="103"/>
      <c r="BD61" s="69" t="str">
        <f>IF(U61-SUM(V61:AB61)=0,"正确","错误")</f>
        <v>正确</v>
      </c>
    </row>
    <row r="62" s="1" customFormat="1" ht="33" customHeight="1" spans="1:56">
      <c r="A62" s="39">
        <f>ROW()-4</f>
        <v>58</v>
      </c>
      <c r="B62" s="40"/>
      <c r="C62" s="41"/>
      <c r="D62" s="35"/>
      <c r="E62" s="40"/>
      <c r="F62" s="42">
        <f>IF($C$2-D62+1&lt;$E$2,$C$2-D62+1,$E$2)</f>
        <v>31</v>
      </c>
      <c r="G62" s="52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70">
        <f>P62+Q62-R62</f>
        <v>0</v>
      </c>
      <c r="T62" s="75"/>
      <c r="U62" s="72"/>
      <c r="V62" s="77"/>
      <c r="W62" s="78"/>
      <c r="X62" s="78"/>
      <c r="Y62" s="78"/>
      <c r="Z62" s="78"/>
      <c r="AA62" s="78"/>
      <c r="AB62" s="87"/>
      <c r="AC62" s="86">
        <f>IF(G62="是",30,0)</f>
        <v>0</v>
      </c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93">
        <f>IFERROR(U62/$E$2*2*H62+I62*2,0)</f>
        <v>0</v>
      </c>
      <c r="AT62" s="86">
        <f>IFERROR(U62/$E$2*(J62+K62*0.2+L62+M62*0.5),0)</f>
        <v>0</v>
      </c>
      <c r="AU62" s="86">
        <f>ROUND(SUM(V62:AP62)-SUM(AQ62:AT62),2)</f>
        <v>0</v>
      </c>
      <c r="AV62" s="94"/>
      <c r="AW62" s="100"/>
      <c r="AX62" s="100"/>
      <c r="AY62" s="100"/>
      <c r="AZ62" s="100"/>
      <c r="BA62" s="86">
        <f>ROUND(AU62-SUM(AV62:AZ62),2)</f>
        <v>0</v>
      </c>
      <c r="BB62" s="101"/>
      <c r="BC62" s="103"/>
      <c r="BD62" s="69" t="str">
        <f>IF(U62-SUM(V62:AB62)=0,"正确","错误")</f>
        <v>正确</v>
      </c>
    </row>
    <row r="63" s="1" customFormat="1" ht="33" customHeight="1" spans="1:56">
      <c r="A63" s="39">
        <f>ROW()-4</f>
        <v>59</v>
      </c>
      <c r="B63" s="40"/>
      <c r="C63" s="41"/>
      <c r="D63" s="35"/>
      <c r="E63" s="40"/>
      <c r="F63" s="42">
        <f>IF($C$2-D63+1&lt;$E$2,$C$2-D63+1,$E$2)</f>
        <v>31</v>
      </c>
      <c r="G63" s="52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70">
        <f>P63+Q63-R63</f>
        <v>0</v>
      </c>
      <c r="T63" s="75"/>
      <c r="U63" s="72"/>
      <c r="V63" s="77"/>
      <c r="W63" s="78"/>
      <c r="X63" s="78"/>
      <c r="Y63" s="78"/>
      <c r="Z63" s="78"/>
      <c r="AA63" s="78"/>
      <c r="AB63" s="87"/>
      <c r="AC63" s="86">
        <f>IF(G63="是",30,0)</f>
        <v>0</v>
      </c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93">
        <f>IFERROR(U63/$E$2*2*H63+I63*2,0)</f>
        <v>0</v>
      </c>
      <c r="AT63" s="86">
        <f>IFERROR(U63/$E$2*(J63+K63*0.2+L63+M63*0.5),0)</f>
        <v>0</v>
      </c>
      <c r="AU63" s="86">
        <f>ROUND(SUM(V63:AP63)-SUM(AQ63:AT63),2)</f>
        <v>0</v>
      </c>
      <c r="AV63" s="94"/>
      <c r="AW63" s="100"/>
      <c r="AX63" s="100"/>
      <c r="AY63" s="100"/>
      <c r="AZ63" s="100"/>
      <c r="BA63" s="86">
        <f>ROUND(AU63-SUM(AV63:AZ63),2)</f>
        <v>0</v>
      </c>
      <c r="BB63" s="101"/>
      <c r="BC63" s="103"/>
      <c r="BD63" s="69" t="str">
        <f>IF(U63-SUM(V63:AB63)=0,"正确","错误")</f>
        <v>正确</v>
      </c>
    </row>
    <row r="64" s="1" customFormat="1" ht="33" customHeight="1" spans="1:56">
      <c r="A64" s="39">
        <f>ROW()-4</f>
        <v>60</v>
      </c>
      <c r="B64" s="40"/>
      <c r="C64" s="41"/>
      <c r="D64" s="35"/>
      <c r="E64" s="40"/>
      <c r="F64" s="42">
        <f>IF($C$2-D64+1&lt;$E$2,$C$2-D64+1,$E$2)</f>
        <v>31</v>
      </c>
      <c r="G64" s="52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70">
        <f>P64+Q64-R64</f>
        <v>0</v>
      </c>
      <c r="T64" s="75"/>
      <c r="U64" s="72"/>
      <c r="V64" s="77"/>
      <c r="W64" s="78"/>
      <c r="X64" s="78"/>
      <c r="Y64" s="78"/>
      <c r="Z64" s="78"/>
      <c r="AA64" s="78"/>
      <c r="AB64" s="87"/>
      <c r="AC64" s="86">
        <f>IF(G64="是",30,0)</f>
        <v>0</v>
      </c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93">
        <f>IFERROR(U64/$E$2*2*H64+I64*2,0)</f>
        <v>0</v>
      </c>
      <c r="AT64" s="86">
        <f>IFERROR(U64/$E$2*(J64+K64*0.2+L64+M64*0.5),0)</f>
        <v>0</v>
      </c>
      <c r="AU64" s="86">
        <f>ROUND(SUM(V64:AP64)-SUM(AQ64:AT64),2)</f>
        <v>0</v>
      </c>
      <c r="AV64" s="94"/>
      <c r="AW64" s="100"/>
      <c r="AX64" s="100"/>
      <c r="AY64" s="100"/>
      <c r="AZ64" s="100"/>
      <c r="BA64" s="86">
        <f>ROUND(AU64-SUM(AV64:AZ64),2)</f>
        <v>0</v>
      </c>
      <c r="BB64" s="101"/>
      <c r="BC64" s="103"/>
      <c r="BD64" s="69" t="str">
        <f>IF(U64-SUM(V64:AB64)=0,"正确","错误")</f>
        <v>正确</v>
      </c>
    </row>
    <row r="65" s="1" customFormat="1" ht="33" customHeight="1" spans="1:56">
      <c r="A65" s="39">
        <f>ROW()-4</f>
        <v>61</v>
      </c>
      <c r="B65" s="40"/>
      <c r="C65" s="41"/>
      <c r="D65" s="35"/>
      <c r="E65" s="40"/>
      <c r="F65" s="42">
        <f>IF($C$2-D65+1&lt;$E$2,$C$2-D65+1,$E$2)</f>
        <v>31</v>
      </c>
      <c r="G65" s="52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70">
        <f>P65+Q65-R65</f>
        <v>0</v>
      </c>
      <c r="T65" s="75"/>
      <c r="U65" s="72"/>
      <c r="V65" s="77"/>
      <c r="W65" s="78"/>
      <c r="X65" s="78"/>
      <c r="Y65" s="78"/>
      <c r="Z65" s="78"/>
      <c r="AA65" s="78"/>
      <c r="AB65" s="87"/>
      <c r="AC65" s="86">
        <f>IF(G65="是",30,0)</f>
        <v>0</v>
      </c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93">
        <f>IFERROR(U65/$E$2*2*H65+I65*2,0)</f>
        <v>0</v>
      </c>
      <c r="AT65" s="86">
        <f>IFERROR(U65/$E$2*(J65+K65*0.2+L65+M65*0.5),0)</f>
        <v>0</v>
      </c>
      <c r="AU65" s="86">
        <f>ROUND(SUM(V65:AP65)-SUM(AQ65:AT65),2)</f>
        <v>0</v>
      </c>
      <c r="AV65" s="94"/>
      <c r="AW65" s="100"/>
      <c r="AX65" s="100"/>
      <c r="AY65" s="100"/>
      <c r="AZ65" s="100"/>
      <c r="BA65" s="86">
        <f>ROUND(AU65-SUM(AV65:AZ65),2)</f>
        <v>0</v>
      </c>
      <c r="BB65" s="101"/>
      <c r="BC65" s="103"/>
      <c r="BD65" s="69" t="str">
        <f>IF(U65-SUM(V65:AB65)=0,"正确","错误")</f>
        <v>正确</v>
      </c>
    </row>
    <row r="66" s="1" customFormat="1" ht="33" customHeight="1" spans="1:56">
      <c r="A66" s="39">
        <f>ROW()-4</f>
        <v>62</v>
      </c>
      <c r="B66" s="40"/>
      <c r="C66" s="41"/>
      <c r="D66" s="35"/>
      <c r="E66" s="40"/>
      <c r="F66" s="42">
        <f>IF($C$2-D66+1&lt;$E$2,$C$2-D66+1,$E$2)</f>
        <v>31</v>
      </c>
      <c r="G66" s="52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70">
        <f>P66+Q66-R66</f>
        <v>0</v>
      </c>
      <c r="T66" s="75"/>
      <c r="U66" s="72"/>
      <c r="V66" s="77"/>
      <c r="W66" s="78"/>
      <c r="X66" s="78"/>
      <c r="Y66" s="78"/>
      <c r="Z66" s="78"/>
      <c r="AA66" s="78"/>
      <c r="AB66" s="87"/>
      <c r="AC66" s="86">
        <f>IF(G66="是",30,0)</f>
        <v>0</v>
      </c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93">
        <f>IFERROR(U66/$E$2*2*H66+I66*2,0)</f>
        <v>0</v>
      </c>
      <c r="AT66" s="86">
        <f>IFERROR(U66/$E$2*(J66+K66*0.2+L66+M66*0.5),0)</f>
        <v>0</v>
      </c>
      <c r="AU66" s="86">
        <f>ROUND(SUM(V66:AP66)-SUM(AQ66:AT66),2)</f>
        <v>0</v>
      </c>
      <c r="AV66" s="94"/>
      <c r="AW66" s="100"/>
      <c r="AX66" s="100"/>
      <c r="AY66" s="100"/>
      <c r="AZ66" s="100"/>
      <c r="BA66" s="86">
        <f>ROUND(AU66-SUM(AV66:AZ66),2)</f>
        <v>0</v>
      </c>
      <c r="BB66" s="101"/>
      <c r="BC66" s="103"/>
      <c r="BD66" s="69" t="str">
        <f>IF(U66-SUM(V66:AB66)=0,"正确","错误")</f>
        <v>正确</v>
      </c>
    </row>
    <row r="67" s="1" customFormat="1" ht="33" customHeight="1" spans="1:56">
      <c r="A67" s="39">
        <f>ROW()-4</f>
        <v>63</v>
      </c>
      <c r="B67" s="40"/>
      <c r="C67" s="41"/>
      <c r="D67" s="35"/>
      <c r="E67" s="40"/>
      <c r="F67" s="42">
        <f>IF($C$2-D67+1&lt;$E$2,$C$2-D67+1,$E$2)</f>
        <v>31</v>
      </c>
      <c r="G67" s="52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70">
        <f>P67+Q67-R67</f>
        <v>0</v>
      </c>
      <c r="T67" s="75"/>
      <c r="U67" s="72"/>
      <c r="V67" s="77"/>
      <c r="W67" s="78"/>
      <c r="X67" s="78"/>
      <c r="Y67" s="78"/>
      <c r="Z67" s="78"/>
      <c r="AA67" s="78"/>
      <c r="AB67" s="87"/>
      <c r="AC67" s="86">
        <f>IF(G67="是",30,0)</f>
        <v>0</v>
      </c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93">
        <f>IFERROR(U67/$E$2*2*H67+I67*2,0)</f>
        <v>0</v>
      </c>
      <c r="AT67" s="86">
        <f>IFERROR(U67/$E$2*(J67+K67*0.2+L67+M67*0.5),0)</f>
        <v>0</v>
      </c>
      <c r="AU67" s="86">
        <f>ROUND(SUM(V67:AP67)-SUM(AQ67:AT67),2)</f>
        <v>0</v>
      </c>
      <c r="AV67" s="94"/>
      <c r="AW67" s="100"/>
      <c r="AX67" s="100"/>
      <c r="AY67" s="100"/>
      <c r="AZ67" s="100"/>
      <c r="BA67" s="86">
        <f>ROUND(AU67-SUM(AV67:AZ67),2)</f>
        <v>0</v>
      </c>
      <c r="BB67" s="101"/>
      <c r="BC67" s="103"/>
      <c r="BD67" s="69" t="str">
        <f>IF(U67-SUM(V67:AB67)=0,"正确","错误")</f>
        <v>正确</v>
      </c>
    </row>
    <row r="68" s="1" customFormat="1" ht="33" customHeight="1" spans="1:56">
      <c r="A68" s="39">
        <f>ROW()-4</f>
        <v>64</v>
      </c>
      <c r="B68" s="40"/>
      <c r="C68" s="41"/>
      <c r="D68" s="35"/>
      <c r="E68" s="40"/>
      <c r="F68" s="42">
        <f>IF($C$2-D68+1&lt;$E$2,$C$2-D68+1,$E$2)</f>
        <v>31</v>
      </c>
      <c r="G68" s="5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70">
        <f>P68+Q68-R68</f>
        <v>0</v>
      </c>
      <c r="T68" s="75"/>
      <c r="U68" s="72"/>
      <c r="V68" s="77"/>
      <c r="W68" s="78"/>
      <c r="X68" s="78"/>
      <c r="Y68" s="78"/>
      <c r="Z68" s="78"/>
      <c r="AA68" s="78"/>
      <c r="AB68" s="87"/>
      <c r="AC68" s="86">
        <f>IF(G68="是",30,0)</f>
        <v>0</v>
      </c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93">
        <f>IFERROR(U68/$E$2*2*H68+I68*2,0)</f>
        <v>0</v>
      </c>
      <c r="AT68" s="86">
        <f>IFERROR(U68/$E$2*(J68+K68*0.2+L68+M68*0.5),0)</f>
        <v>0</v>
      </c>
      <c r="AU68" s="86">
        <f>ROUND(SUM(V68:AP68)-SUM(AQ68:AT68),2)</f>
        <v>0</v>
      </c>
      <c r="AV68" s="94"/>
      <c r="AW68" s="100"/>
      <c r="AX68" s="100"/>
      <c r="AY68" s="100"/>
      <c r="AZ68" s="100"/>
      <c r="BA68" s="86">
        <f>ROUND(AU68-SUM(AV68:AZ68),2)</f>
        <v>0</v>
      </c>
      <c r="BB68" s="101"/>
      <c r="BC68" s="103"/>
      <c r="BD68" s="69" t="str">
        <f>IF(U68-SUM(V68:AB68)=0,"正确","错误")</f>
        <v>正确</v>
      </c>
    </row>
    <row r="69" s="1" customFormat="1" ht="33" customHeight="1" spans="1:56">
      <c r="A69" s="39">
        <f>ROW()-4</f>
        <v>65</v>
      </c>
      <c r="B69" s="40"/>
      <c r="C69" s="41"/>
      <c r="D69" s="35"/>
      <c r="E69" s="40"/>
      <c r="F69" s="42">
        <f>IF($C$2-D69+1&lt;$E$2,$C$2-D69+1,$E$2)</f>
        <v>31</v>
      </c>
      <c r="G69" s="52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70">
        <f>P69+Q69-R69</f>
        <v>0</v>
      </c>
      <c r="T69" s="75"/>
      <c r="U69" s="72"/>
      <c r="V69" s="77"/>
      <c r="W69" s="78"/>
      <c r="X69" s="78"/>
      <c r="Y69" s="78"/>
      <c r="Z69" s="78"/>
      <c r="AA69" s="78"/>
      <c r="AB69" s="87"/>
      <c r="AC69" s="86">
        <f>IF(G69="是",30,0)</f>
        <v>0</v>
      </c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93">
        <f>IFERROR(U69/$E$2*2*H69+I69*2,0)</f>
        <v>0</v>
      </c>
      <c r="AT69" s="86">
        <f>IFERROR(U69/$E$2*(J69+K69*0.2+L69+M69*0.5),0)</f>
        <v>0</v>
      </c>
      <c r="AU69" s="86">
        <f>ROUND(SUM(V69:AP69)-SUM(AQ69:AT69),2)</f>
        <v>0</v>
      </c>
      <c r="AV69" s="94"/>
      <c r="AW69" s="100"/>
      <c r="AX69" s="100"/>
      <c r="AY69" s="100"/>
      <c r="AZ69" s="100"/>
      <c r="BA69" s="86">
        <f>ROUND(AU69-SUM(AV69:AZ69),2)</f>
        <v>0</v>
      </c>
      <c r="BB69" s="101"/>
      <c r="BC69" s="103"/>
      <c r="BD69" s="69" t="str">
        <f>IF(U69-SUM(V69:AB69)=0,"正确","错误")</f>
        <v>正确</v>
      </c>
    </row>
    <row r="70" s="1" customFormat="1" ht="33" customHeight="1" spans="1:56">
      <c r="A70" s="39">
        <f>ROW()-4</f>
        <v>66</v>
      </c>
      <c r="B70" s="40"/>
      <c r="C70" s="41"/>
      <c r="D70" s="35"/>
      <c r="E70" s="40"/>
      <c r="F70" s="42">
        <f>IF($C$2-D70+1&lt;$E$2,$C$2-D70+1,$E$2)</f>
        <v>31</v>
      </c>
      <c r="G70" s="52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70">
        <f>P70+Q70-R70</f>
        <v>0</v>
      </c>
      <c r="T70" s="75"/>
      <c r="U70" s="72"/>
      <c r="V70" s="77"/>
      <c r="W70" s="78"/>
      <c r="X70" s="78"/>
      <c r="Y70" s="78"/>
      <c r="Z70" s="78"/>
      <c r="AA70" s="78"/>
      <c r="AB70" s="87"/>
      <c r="AC70" s="86">
        <f>IF(G70="是",30,0)</f>
        <v>0</v>
      </c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93">
        <f>IFERROR(U70/$E$2*2*H70+I70*2,0)</f>
        <v>0</v>
      </c>
      <c r="AT70" s="86">
        <f>IFERROR(U70/$E$2*(J70+K70*0.2+L70+M70*0.5),0)</f>
        <v>0</v>
      </c>
      <c r="AU70" s="86">
        <f>ROUND(SUM(V70:AP70)-SUM(AQ70:AT70),2)</f>
        <v>0</v>
      </c>
      <c r="AV70" s="94"/>
      <c r="AW70" s="100"/>
      <c r="AX70" s="100"/>
      <c r="AY70" s="100"/>
      <c r="AZ70" s="100"/>
      <c r="BA70" s="86">
        <f>ROUND(AU70-SUM(AV70:AZ70),2)</f>
        <v>0</v>
      </c>
      <c r="BB70" s="101"/>
      <c r="BC70" s="103"/>
      <c r="BD70" s="69" t="str">
        <f>IF(U70-SUM(V70:AB70)=0,"正确","错误")</f>
        <v>正确</v>
      </c>
    </row>
    <row r="71" s="1" customFormat="1" ht="33" customHeight="1" spans="1:56">
      <c r="A71" s="39">
        <f>ROW()-4</f>
        <v>67</v>
      </c>
      <c r="B71" s="40"/>
      <c r="C71" s="41"/>
      <c r="D71" s="35"/>
      <c r="E71" s="40"/>
      <c r="F71" s="42">
        <f>IF($C$2-D71+1&lt;$E$2,$C$2-D71+1,$E$2)</f>
        <v>31</v>
      </c>
      <c r="G71" s="52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70">
        <f>P71+Q71-R71</f>
        <v>0</v>
      </c>
      <c r="T71" s="75"/>
      <c r="U71" s="72"/>
      <c r="V71" s="77"/>
      <c r="W71" s="78"/>
      <c r="X71" s="78"/>
      <c r="Y71" s="78"/>
      <c r="Z71" s="78"/>
      <c r="AA71" s="78"/>
      <c r="AB71" s="87"/>
      <c r="AC71" s="86">
        <f>IF(G71="是",30,0)</f>
        <v>0</v>
      </c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93">
        <f>IFERROR(U71/$E$2*2*H71+I71*2,0)</f>
        <v>0</v>
      </c>
      <c r="AT71" s="86">
        <f>IFERROR(U71/$E$2*(J71+K71*0.2+L71+M71*0.5),0)</f>
        <v>0</v>
      </c>
      <c r="AU71" s="86">
        <f>ROUND(SUM(V71:AP71)-SUM(AQ71:AT71),2)</f>
        <v>0</v>
      </c>
      <c r="AV71" s="94"/>
      <c r="AW71" s="100"/>
      <c r="AX71" s="100"/>
      <c r="AY71" s="100"/>
      <c r="AZ71" s="100"/>
      <c r="BA71" s="86">
        <f>ROUND(AU71-SUM(AV71:AZ71),2)</f>
        <v>0</v>
      </c>
      <c r="BB71" s="101"/>
      <c r="BC71" s="103"/>
      <c r="BD71" s="69" t="str">
        <f>IF(U71-SUM(V71:AB71)=0,"正确","错误")</f>
        <v>正确</v>
      </c>
    </row>
    <row r="72" s="1" customFormat="1" ht="33" customHeight="1" spans="1:56">
      <c r="A72" s="39">
        <f>ROW()-4</f>
        <v>68</v>
      </c>
      <c r="B72" s="40"/>
      <c r="C72" s="41"/>
      <c r="D72" s="35"/>
      <c r="E72" s="40"/>
      <c r="F72" s="42">
        <f>IF($C$2-D72+1&lt;$E$2,$C$2-D72+1,$E$2)</f>
        <v>31</v>
      </c>
      <c r="G72" s="52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70">
        <f>P72+Q72-R72</f>
        <v>0</v>
      </c>
      <c r="T72" s="75"/>
      <c r="U72" s="72"/>
      <c r="V72" s="77"/>
      <c r="W72" s="78"/>
      <c r="X72" s="78"/>
      <c r="Y72" s="78"/>
      <c r="Z72" s="78"/>
      <c r="AA72" s="78"/>
      <c r="AB72" s="87"/>
      <c r="AC72" s="86">
        <f>IF(G72="是",30,0)</f>
        <v>0</v>
      </c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93">
        <f>IFERROR(U72/$E$2*2*H72+I72*2,0)</f>
        <v>0</v>
      </c>
      <c r="AT72" s="86">
        <f>IFERROR(U72/$E$2*(J72+K72*0.2+L72+M72*0.5),0)</f>
        <v>0</v>
      </c>
      <c r="AU72" s="86">
        <f>ROUND(SUM(V72:AP72)-SUM(AQ72:AT72),2)</f>
        <v>0</v>
      </c>
      <c r="AV72" s="94"/>
      <c r="AW72" s="100"/>
      <c r="AX72" s="100"/>
      <c r="AY72" s="100"/>
      <c r="AZ72" s="100"/>
      <c r="BA72" s="86">
        <f>ROUND(AU72-SUM(AV72:AZ72),2)</f>
        <v>0</v>
      </c>
      <c r="BB72" s="101"/>
      <c r="BC72" s="103"/>
      <c r="BD72" s="69" t="str">
        <f>IF(U72-SUM(V72:AB72)=0,"正确","错误")</f>
        <v>正确</v>
      </c>
    </row>
    <row r="73" s="1" customFormat="1" ht="33" customHeight="1" spans="1:56">
      <c r="A73" s="39">
        <f>ROW()-4</f>
        <v>69</v>
      </c>
      <c r="B73" s="40"/>
      <c r="C73" s="41"/>
      <c r="D73" s="35"/>
      <c r="E73" s="40"/>
      <c r="F73" s="42">
        <f>IF($C$2-D73+1&lt;$E$2,$C$2-D73+1,$E$2)</f>
        <v>31</v>
      </c>
      <c r="G73" s="52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70">
        <f>P73+Q73-R73</f>
        <v>0</v>
      </c>
      <c r="T73" s="75"/>
      <c r="U73" s="72"/>
      <c r="V73" s="77"/>
      <c r="W73" s="78"/>
      <c r="X73" s="78"/>
      <c r="Y73" s="78"/>
      <c r="Z73" s="78"/>
      <c r="AA73" s="78"/>
      <c r="AB73" s="87"/>
      <c r="AC73" s="86">
        <f>IF(G73="是",30,0)</f>
        <v>0</v>
      </c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93">
        <f>IFERROR(U73/$E$2*2*H73+I73*2,0)</f>
        <v>0</v>
      </c>
      <c r="AT73" s="86">
        <f>IFERROR(U73/$E$2*(J73+K73*0.2+L73+M73*0.5),0)</f>
        <v>0</v>
      </c>
      <c r="AU73" s="86">
        <f>ROUND(SUM(V73:AP73)-SUM(AQ73:AT73),2)</f>
        <v>0</v>
      </c>
      <c r="AV73" s="94"/>
      <c r="AW73" s="100"/>
      <c r="AX73" s="100"/>
      <c r="AY73" s="100"/>
      <c r="AZ73" s="100"/>
      <c r="BA73" s="86">
        <f>ROUND(AU73-SUM(AV73:AZ73),2)</f>
        <v>0</v>
      </c>
      <c r="BB73" s="101"/>
      <c r="BC73" s="103"/>
      <c r="BD73" s="69" t="str">
        <f>IF(U73-SUM(V73:AB73)=0,"正确","错误")</f>
        <v>正确</v>
      </c>
    </row>
    <row r="74" s="1" customFormat="1" ht="33" customHeight="1" spans="1:56">
      <c r="A74" s="39">
        <f>ROW()-4</f>
        <v>70</v>
      </c>
      <c r="B74" s="40"/>
      <c r="C74" s="41"/>
      <c r="D74" s="35"/>
      <c r="E74" s="40"/>
      <c r="F74" s="42">
        <f>IF($C$2-D74+1&lt;$E$2,$C$2-D74+1,$E$2)</f>
        <v>31</v>
      </c>
      <c r="G74" s="52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70">
        <f>P74+Q74-R74</f>
        <v>0</v>
      </c>
      <c r="T74" s="75"/>
      <c r="U74" s="72"/>
      <c r="V74" s="77"/>
      <c r="W74" s="78"/>
      <c r="X74" s="78"/>
      <c r="Y74" s="78"/>
      <c r="Z74" s="78"/>
      <c r="AA74" s="78"/>
      <c r="AB74" s="87"/>
      <c r="AC74" s="86">
        <f>IF(G74="是",30,0)</f>
        <v>0</v>
      </c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93">
        <f>IFERROR(U74/$E$2*2*H74+I74*2,0)</f>
        <v>0</v>
      </c>
      <c r="AT74" s="86">
        <f>IFERROR(U74/$E$2*(J74+K74*0.2+L74+M74*0.5),0)</f>
        <v>0</v>
      </c>
      <c r="AU74" s="86">
        <f>ROUND(SUM(V74:AP74)-SUM(AQ74:AT74),2)</f>
        <v>0</v>
      </c>
      <c r="AV74" s="94"/>
      <c r="AW74" s="100"/>
      <c r="AX74" s="100"/>
      <c r="AY74" s="100"/>
      <c r="AZ74" s="100"/>
      <c r="BA74" s="86">
        <f>ROUND(AU74-SUM(AV74:AZ74),2)</f>
        <v>0</v>
      </c>
      <c r="BB74" s="101"/>
      <c r="BC74" s="103"/>
      <c r="BD74" s="69" t="str">
        <f>IF(U74-SUM(V74:AB74)=0,"正确","错误")</f>
        <v>正确</v>
      </c>
    </row>
    <row r="75" s="1" customFormat="1" ht="33" customHeight="1" spans="1:56">
      <c r="A75" s="39">
        <f>ROW()-4</f>
        <v>71</v>
      </c>
      <c r="B75" s="40"/>
      <c r="C75" s="41"/>
      <c r="D75" s="35"/>
      <c r="E75" s="40"/>
      <c r="F75" s="42">
        <f>IF($C$2-D75+1&lt;$E$2,$C$2-D75+1,$E$2)</f>
        <v>31</v>
      </c>
      <c r="G75" s="52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70">
        <f>P75+Q75-R75</f>
        <v>0</v>
      </c>
      <c r="T75" s="75"/>
      <c r="U75" s="72"/>
      <c r="V75" s="77"/>
      <c r="W75" s="78"/>
      <c r="X75" s="78"/>
      <c r="Y75" s="78"/>
      <c r="Z75" s="78"/>
      <c r="AA75" s="78"/>
      <c r="AB75" s="87"/>
      <c r="AC75" s="86">
        <f>IF(G75="是",30,0)</f>
        <v>0</v>
      </c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93">
        <f>IFERROR(U75/$E$2*2*H75+I75*2,0)</f>
        <v>0</v>
      </c>
      <c r="AT75" s="86">
        <f>IFERROR(U75/$E$2*(J75+K75*0.2+L75+M75*0.5),0)</f>
        <v>0</v>
      </c>
      <c r="AU75" s="86">
        <f>ROUND(SUM(V75:AP75)-SUM(AQ75:AT75),2)</f>
        <v>0</v>
      </c>
      <c r="AV75" s="94"/>
      <c r="AW75" s="100"/>
      <c r="AX75" s="100"/>
      <c r="AY75" s="100"/>
      <c r="AZ75" s="100"/>
      <c r="BA75" s="86">
        <f>ROUND(AU75-SUM(AV75:AZ75),2)</f>
        <v>0</v>
      </c>
      <c r="BB75" s="101"/>
      <c r="BC75" s="103"/>
      <c r="BD75" s="69" t="str">
        <f>IF(U75-SUM(V75:AB75)=0,"正确","错误")</f>
        <v>正确</v>
      </c>
    </row>
    <row r="76" s="1" customFormat="1" ht="33" customHeight="1" spans="1:56">
      <c r="A76" s="39">
        <f>ROW()-4</f>
        <v>72</v>
      </c>
      <c r="B76" s="40"/>
      <c r="C76" s="41"/>
      <c r="D76" s="35"/>
      <c r="E76" s="40"/>
      <c r="F76" s="42">
        <f>IF($C$2-D76+1&lt;$E$2,$C$2-D76+1,$E$2)</f>
        <v>31</v>
      </c>
      <c r="G76" s="52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70">
        <f>P76+Q76-R76</f>
        <v>0</v>
      </c>
      <c r="T76" s="75"/>
      <c r="U76" s="72"/>
      <c r="V76" s="77"/>
      <c r="W76" s="78"/>
      <c r="X76" s="78"/>
      <c r="Y76" s="78"/>
      <c r="Z76" s="78"/>
      <c r="AA76" s="78"/>
      <c r="AB76" s="87"/>
      <c r="AC76" s="86">
        <f>IF(G76="是",30,0)</f>
        <v>0</v>
      </c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93">
        <f>IFERROR(U76/$E$2*2*H76+I76*2,0)</f>
        <v>0</v>
      </c>
      <c r="AT76" s="86">
        <f>IFERROR(U76/$E$2*(J76+K76*0.2+L76+M76*0.5),0)</f>
        <v>0</v>
      </c>
      <c r="AU76" s="86">
        <f>ROUND(SUM(V76:AP76)-SUM(AQ76:AT76),2)</f>
        <v>0</v>
      </c>
      <c r="AV76" s="94"/>
      <c r="AW76" s="100"/>
      <c r="AX76" s="100"/>
      <c r="AY76" s="100"/>
      <c r="AZ76" s="100"/>
      <c r="BA76" s="86">
        <f>ROUND(AU76-SUM(AV76:AZ76),2)</f>
        <v>0</v>
      </c>
      <c r="BB76" s="101"/>
      <c r="BC76" s="103"/>
      <c r="BD76" s="69" t="str">
        <f>IF(U76-SUM(V76:AB76)=0,"正确","错误")</f>
        <v>正确</v>
      </c>
    </row>
    <row r="77" s="1" customFormat="1" ht="33" customHeight="1" spans="1:56">
      <c r="A77" s="39">
        <f>ROW()-4</f>
        <v>73</v>
      </c>
      <c r="B77" s="40"/>
      <c r="C77" s="41"/>
      <c r="D77" s="35"/>
      <c r="E77" s="40"/>
      <c r="F77" s="42">
        <f>IF($C$2-D77+1&lt;$E$2,$C$2-D77+1,$E$2)</f>
        <v>31</v>
      </c>
      <c r="G77" s="52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70">
        <f>P77+Q77-R77</f>
        <v>0</v>
      </c>
      <c r="T77" s="75"/>
      <c r="U77" s="72"/>
      <c r="V77" s="77"/>
      <c r="W77" s="78"/>
      <c r="X77" s="78"/>
      <c r="Y77" s="78"/>
      <c r="Z77" s="78"/>
      <c r="AA77" s="78"/>
      <c r="AB77" s="87"/>
      <c r="AC77" s="86">
        <f>IF(G77="是",30,0)</f>
        <v>0</v>
      </c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93">
        <f>IFERROR(U77/$E$2*2*H77+I77*2,0)</f>
        <v>0</v>
      </c>
      <c r="AT77" s="86">
        <f>IFERROR(U77/$E$2*(J77+K77*0.2+L77+M77*0.5),0)</f>
        <v>0</v>
      </c>
      <c r="AU77" s="86">
        <f>ROUND(SUM(V77:AP77)-SUM(AQ77:AT77),2)</f>
        <v>0</v>
      </c>
      <c r="AV77" s="94"/>
      <c r="AW77" s="100"/>
      <c r="AX77" s="100"/>
      <c r="AY77" s="100"/>
      <c r="AZ77" s="100"/>
      <c r="BA77" s="86">
        <f>ROUND(AU77-SUM(AV77:AZ77),2)</f>
        <v>0</v>
      </c>
      <c r="BB77" s="101"/>
      <c r="BC77" s="103"/>
      <c r="BD77" s="69" t="str">
        <f>IF(U77-SUM(V77:AB77)=0,"正确","错误")</f>
        <v>正确</v>
      </c>
    </row>
    <row r="78" s="1" customFormat="1" ht="33" customHeight="1" spans="1:56">
      <c r="A78" s="39">
        <f>ROW()-4</f>
        <v>74</v>
      </c>
      <c r="B78" s="40"/>
      <c r="C78" s="41"/>
      <c r="D78" s="35"/>
      <c r="E78" s="40"/>
      <c r="F78" s="42">
        <f>IF($C$2-D78+1&lt;$E$2,$C$2-D78+1,$E$2)</f>
        <v>31</v>
      </c>
      <c r="G78" s="52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70">
        <f>P78+Q78-R78</f>
        <v>0</v>
      </c>
      <c r="T78" s="75"/>
      <c r="U78" s="72"/>
      <c r="V78" s="77"/>
      <c r="W78" s="78"/>
      <c r="X78" s="78"/>
      <c r="Y78" s="78"/>
      <c r="Z78" s="78"/>
      <c r="AA78" s="78"/>
      <c r="AB78" s="87"/>
      <c r="AC78" s="86">
        <f>IF(G78="是",30,0)</f>
        <v>0</v>
      </c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93">
        <f>IFERROR(U78/$E$2*2*H78+I78*2,0)</f>
        <v>0</v>
      </c>
      <c r="AT78" s="86">
        <f>IFERROR(U78/$E$2*(J78+K78*0.2+L78+M78*0.5),0)</f>
        <v>0</v>
      </c>
      <c r="AU78" s="86">
        <f>ROUND(SUM(V78:AP78)-SUM(AQ78:AT78),2)</f>
        <v>0</v>
      </c>
      <c r="AV78" s="94"/>
      <c r="AW78" s="100"/>
      <c r="AX78" s="100"/>
      <c r="AY78" s="100"/>
      <c r="AZ78" s="100"/>
      <c r="BA78" s="86">
        <f>ROUND(AU78-SUM(AV78:AZ78),2)</f>
        <v>0</v>
      </c>
      <c r="BB78" s="101"/>
      <c r="BC78" s="103"/>
      <c r="BD78" s="69" t="str">
        <f>IF(U78-SUM(V78:AB78)=0,"正确","错误")</f>
        <v>正确</v>
      </c>
    </row>
    <row r="79" s="1" customFormat="1" ht="33" customHeight="1" spans="1:56">
      <c r="A79" s="39">
        <f>ROW()-4</f>
        <v>75</v>
      </c>
      <c r="B79" s="40"/>
      <c r="C79" s="41"/>
      <c r="D79" s="35"/>
      <c r="E79" s="40"/>
      <c r="F79" s="42">
        <f>IF($C$2-D79+1&lt;$E$2,$C$2-D79+1,$E$2)</f>
        <v>31</v>
      </c>
      <c r="G79" s="52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70">
        <f>P79+Q79-R79</f>
        <v>0</v>
      </c>
      <c r="T79" s="75"/>
      <c r="U79" s="72"/>
      <c r="V79" s="77"/>
      <c r="W79" s="78"/>
      <c r="X79" s="78"/>
      <c r="Y79" s="78"/>
      <c r="Z79" s="78"/>
      <c r="AA79" s="78"/>
      <c r="AB79" s="87"/>
      <c r="AC79" s="86">
        <f>IF(G79="是",30,0)</f>
        <v>0</v>
      </c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93">
        <f>IFERROR(U79/$E$2*2*H79+I79*2,0)</f>
        <v>0</v>
      </c>
      <c r="AT79" s="86">
        <f>IFERROR(U79/$E$2*(J79+K79*0.2+L79+M79*0.5),0)</f>
        <v>0</v>
      </c>
      <c r="AU79" s="86">
        <f>ROUND(SUM(V79:AP79)-SUM(AQ79:AT79),2)</f>
        <v>0</v>
      </c>
      <c r="AV79" s="94"/>
      <c r="AW79" s="100"/>
      <c r="AX79" s="100"/>
      <c r="AY79" s="100"/>
      <c r="AZ79" s="100"/>
      <c r="BA79" s="86">
        <f>ROUND(AU79-SUM(AV79:AZ79),2)</f>
        <v>0</v>
      </c>
      <c r="BB79" s="101"/>
      <c r="BC79" s="103"/>
      <c r="BD79" s="69" t="str">
        <f>IF(U79-SUM(V79:AB79)=0,"正确","错误")</f>
        <v>正确</v>
      </c>
    </row>
    <row r="80" s="1" customFormat="1" ht="33" customHeight="1" spans="1:56">
      <c r="A80" s="39">
        <f>ROW()-4</f>
        <v>76</v>
      </c>
      <c r="B80" s="40"/>
      <c r="C80" s="41"/>
      <c r="D80" s="35"/>
      <c r="E80" s="40"/>
      <c r="F80" s="42">
        <f>IF($C$2-D80+1&lt;$E$2,$C$2-D80+1,$E$2)</f>
        <v>31</v>
      </c>
      <c r="G80" s="52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70">
        <f>P80+Q80-R80</f>
        <v>0</v>
      </c>
      <c r="T80" s="75"/>
      <c r="U80" s="72"/>
      <c r="V80" s="77"/>
      <c r="W80" s="78"/>
      <c r="X80" s="78"/>
      <c r="Y80" s="78"/>
      <c r="Z80" s="78"/>
      <c r="AA80" s="78"/>
      <c r="AB80" s="87"/>
      <c r="AC80" s="86">
        <f>IF(G80="是",30,0)</f>
        <v>0</v>
      </c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93">
        <f>IFERROR(U80/$E$2*2*H80+I80*2,0)</f>
        <v>0</v>
      </c>
      <c r="AT80" s="86">
        <f>IFERROR(U80/$E$2*(J80+K80*0.2+L80+M80*0.5),0)</f>
        <v>0</v>
      </c>
      <c r="AU80" s="86">
        <f>ROUND(SUM(V80:AP80)-SUM(AQ80:AT80),2)</f>
        <v>0</v>
      </c>
      <c r="AV80" s="94"/>
      <c r="AW80" s="100"/>
      <c r="AX80" s="100"/>
      <c r="AY80" s="100"/>
      <c r="AZ80" s="100"/>
      <c r="BA80" s="86">
        <f>ROUND(AU80-SUM(AV80:AZ80),2)</f>
        <v>0</v>
      </c>
      <c r="BB80" s="101"/>
      <c r="BC80" s="103"/>
      <c r="BD80" s="69" t="str">
        <f>IF(U80-SUM(V80:AB80)=0,"正确","错误")</f>
        <v>正确</v>
      </c>
    </row>
    <row r="81" s="1" customFormat="1" ht="33" customHeight="1" spans="1:56">
      <c r="A81" s="39">
        <f>ROW()-4</f>
        <v>77</v>
      </c>
      <c r="B81" s="40"/>
      <c r="C81" s="41"/>
      <c r="D81" s="35"/>
      <c r="E81" s="40"/>
      <c r="F81" s="42">
        <f>IF($C$2-D81+1&lt;$E$2,$C$2-D81+1,$E$2)</f>
        <v>31</v>
      </c>
      <c r="G81" s="52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70">
        <f>P81+Q81-R81</f>
        <v>0</v>
      </c>
      <c r="T81" s="75"/>
      <c r="U81" s="72"/>
      <c r="V81" s="77"/>
      <c r="W81" s="78"/>
      <c r="X81" s="78"/>
      <c r="Y81" s="78"/>
      <c r="Z81" s="78"/>
      <c r="AA81" s="78"/>
      <c r="AB81" s="87"/>
      <c r="AC81" s="86">
        <f>IF(G81="是",30,0)</f>
        <v>0</v>
      </c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93">
        <f>IFERROR(U81/$E$2*2*H81+I81*2,0)</f>
        <v>0</v>
      </c>
      <c r="AT81" s="86">
        <f>IFERROR(U81/$E$2*(J81+K81*0.2+L81+M81*0.5),0)</f>
        <v>0</v>
      </c>
      <c r="AU81" s="86">
        <f>ROUND(SUM(V81:AP81)-SUM(AQ81:AT81),2)</f>
        <v>0</v>
      </c>
      <c r="AV81" s="94"/>
      <c r="AW81" s="100"/>
      <c r="AX81" s="100"/>
      <c r="AY81" s="100"/>
      <c r="AZ81" s="100"/>
      <c r="BA81" s="86">
        <f>ROUND(AU81-SUM(AV81:AZ81),2)</f>
        <v>0</v>
      </c>
      <c r="BB81" s="101"/>
      <c r="BC81" s="103"/>
      <c r="BD81" s="69" t="str">
        <f>IF(U81-SUM(V81:AB81)=0,"正确","错误")</f>
        <v>正确</v>
      </c>
    </row>
    <row r="82" s="1" customFormat="1" ht="33" customHeight="1" spans="1:56">
      <c r="A82" s="39">
        <f>ROW()-4</f>
        <v>78</v>
      </c>
      <c r="B82" s="40"/>
      <c r="C82" s="41"/>
      <c r="D82" s="35"/>
      <c r="E82" s="40"/>
      <c r="F82" s="42">
        <f>IF($C$2-D82+1&lt;$E$2,$C$2-D82+1,$E$2)</f>
        <v>31</v>
      </c>
      <c r="G82" s="5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70">
        <f>P82+Q82-R82</f>
        <v>0</v>
      </c>
      <c r="T82" s="75"/>
      <c r="U82" s="72"/>
      <c r="V82" s="77"/>
      <c r="W82" s="78"/>
      <c r="X82" s="78"/>
      <c r="Y82" s="78"/>
      <c r="Z82" s="78"/>
      <c r="AA82" s="78"/>
      <c r="AB82" s="87"/>
      <c r="AC82" s="86">
        <f>IF(G82="是",30,0)</f>
        <v>0</v>
      </c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93">
        <f>IFERROR(U82/$E$2*2*H82+I82*2,0)</f>
        <v>0</v>
      </c>
      <c r="AT82" s="86">
        <f>IFERROR(U82/$E$2*(J82+K82*0.2+L82+M82*0.5),0)</f>
        <v>0</v>
      </c>
      <c r="AU82" s="86">
        <f>ROUND(SUM(V82:AP82)-SUM(AQ82:AT82),2)</f>
        <v>0</v>
      </c>
      <c r="AV82" s="94"/>
      <c r="AW82" s="100"/>
      <c r="AX82" s="100"/>
      <c r="AY82" s="100"/>
      <c r="AZ82" s="100"/>
      <c r="BA82" s="86">
        <f>ROUND(AU82-SUM(AV82:AZ82),2)</f>
        <v>0</v>
      </c>
      <c r="BB82" s="101"/>
      <c r="BC82" s="103"/>
      <c r="BD82" s="69" t="str">
        <f>IF(U82-SUM(V82:AB82)=0,"正确","错误")</f>
        <v>正确</v>
      </c>
    </row>
    <row r="83" s="1" customFormat="1" ht="33" customHeight="1" spans="1:56">
      <c r="A83" s="39">
        <f>ROW()-4</f>
        <v>79</v>
      </c>
      <c r="B83" s="40"/>
      <c r="C83" s="41"/>
      <c r="D83" s="35"/>
      <c r="E83" s="40"/>
      <c r="F83" s="42">
        <f>IF($C$2-D83+1&lt;$E$2,$C$2-D83+1,$E$2)</f>
        <v>31</v>
      </c>
      <c r="G83" s="52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70">
        <f>P83+Q83-R83</f>
        <v>0</v>
      </c>
      <c r="T83" s="75"/>
      <c r="U83" s="72"/>
      <c r="V83" s="77"/>
      <c r="W83" s="78"/>
      <c r="X83" s="78"/>
      <c r="Y83" s="78"/>
      <c r="Z83" s="78"/>
      <c r="AA83" s="78"/>
      <c r="AB83" s="87"/>
      <c r="AC83" s="86">
        <f>IF(G83="是",30,0)</f>
        <v>0</v>
      </c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93">
        <f>IFERROR(U83/$E$2*2*H83+I83*2,0)</f>
        <v>0</v>
      </c>
      <c r="AT83" s="86">
        <f>IFERROR(U83/$E$2*(J83+K83*0.2+L83+M83*0.5),0)</f>
        <v>0</v>
      </c>
      <c r="AU83" s="86">
        <f>ROUND(SUM(V83:AP83)-SUM(AQ83:AT83),2)</f>
        <v>0</v>
      </c>
      <c r="AV83" s="94"/>
      <c r="AW83" s="100"/>
      <c r="AX83" s="100"/>
      <c r="AY83" s="100"/>
      <c r="AZ83" s="100"/>
      <c r="BA83" s="86">
        <f>ROUND(AU83-SUM(AV83:AZ83),2)</f>
        <v>0</v>
      </c>
      <c r="BB83" s="101"/>
      <c r="BC83" s="103"/>
      <c r="BD83" s="69" t="str">
        <f>IF(U83-SUM(V83:AB83)=0,"正确","错误")</f>
        <v>正确</v>
      </c>
    </row>
    <row r="84" s="1" customFormat="1" ht="33" customHeight="1" spans="1:56">
      <c r="A84" s="39">
        <f>ROW()-4</f>
        <v>80</v>
      </c>
      <c r="B84" s="40"/>
      <c r="C84" s="41"/>
      <c r="D84" s="35"/>
      <c r="E84" s="40"/>
      <c r="F84" s="42">
        <f>IF($C$2-D84+1&lt;$E$2,$C$2-D84+1,$E$2)</f>
        <v>31</v>
      </c>
      <c r="G84" s="52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70">
        <f>P84+Q84-R84</f>
        <v>0</v>
      </c>
      <c r="T84" s="75"/>
      <c r="U84" s="72"/>
      <c r="V84" s="77"/>
      <c r="W84" s="78"/>
      <c r="X84" s="78"/>
      <c r="Y84" s="78"/>
      <c r="Z84" s="78"/>
      <c r="AA84" s="78"/>
      <c r="AB84" s="87"/>
      <c r="AC84" s="86">
        <f>IF(G84="是",30,0)</f>
        <v>0</v>
      </c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93">
        <f>IFERROR(U84/$E$2*2*H84+I84*2,0)</f>
        <v>0</v>
      </c>
      <c r="AT84" s="86">
        <f>IFERROR(U84/$E$2*(J84+K84*0.2+L84+M84*0.5),0)</f>
        <v>0</v>
      </c>
      <c r="AU84" s="86">
        <f>ROUND(SUM(V84:AP84)-SUM(AQ84:AT84),2)</f>
        <v>0</v>
      </c>
      <c r="AV84" s="94"/>
      <c r="AW84" s="100"/>
      <c r="AX84" s="100"/>
      <c r="AY84" s="100"/>
      <c r="AZ84" s="100"/>
      <c r="BA84" s="86">
        <f>ROUND(AU84-SUM(AV84:AZ84),2)</f>
        <v>0</v>
      </c>
      <c r="BB84" s="101"/>
      <c r="BC84" s="103"/>
      <c r="BD84" s="69" t="str">
        <f>IF(U84-SUM(V84:AB84)=0,"正确","错误")</f>
        <v>正确</v>
      </c>
    </row>
    <row r="85" s="1" customFormat="1" ht="33" customHeight="1" spans="1:56">
      <c r="A85" s="39">
        <f>ROW()-4</f>
        <v>81</v>
      </c>
      <c r="B85" s="40"/>
      <c r="C85" s="41"/>
      <c r="D85" s="35"/>
      <c r="E85" s="40"/>
      <c r="F85" s="42">
        <f>IF($C$2-D85+1&lt;$E$2,$C$2-D85+1,$E$2)</f>
        <v>31</v>
      </c>
      <c r="G85" s="52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70">
        <f>P85+Q85-R85</f>
        <v>0</v>
      </c>
      <c r="T85" s="75"/>
      <c r="U85" s="72"/>
      <c r="V85" s="77"/>
      <c r="W85" s="78"/>
      <c r="X85" s="78"/>
      <c r="Y85" s="78"/>
      <c r="Z85" s="78"/>
      <c r="AA85" s="78"/>
      <c r="AB85" s="87"/>
      <c r="AC85" s="86">
        <f>IF(G85="是",30,0)</f>
        <v>0</v>
      </c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93">
        <f>IFERROR(U85/$E$2*2*H85+I85*2,0)</f>
        <v>0</v>
      </c>
      <c r="AT85" s="86">
        <f>IFERROR(U85/$E$2*(J85+K85*0.2+L85+M85*0.5),0)</f>
        <v>0</v>
      </c>
      <c r="AU85" s="86">
        <f>ROUND(SUM(V85:AP85)-SUM(AQ85:AT85),2)</f>
        <v>0</v>
      </c>
      <c r="AV85" s="94"/>
      <c r="AW85" s="100"/>
      <c r="AX85" s="100"/>
      <c r="AY85" s="100"/>
      <c r="AZ85" s="100"/>
      <c r="BA85" s="86">
        <f>ROUND(AU85-SUM(AV85:AZ85),2)</f>
        <v>0</v>
      </c>
      <c r="BB85" s="101"/>
      <c r="BC85" s="103"/>
      <c r="BD85" s="69" t="str">
        <f>IF(U85-SUM(V85:AB85)=0,"正确","错误")</f>
        <v>正确</v>
      </c>
    </row>
    <row r="86" s="1" customFormat="1" ht="33" customHeight="1" spans="1:56">
      <c r="A86" s="39">
        <f>ROW()-4</f>
        <v>82</v>
      </c>
      <c r="B86" s="40"/>
      <c r="C86" s="41"/>
      <c r="D86" s="35"/>
      <c r="E86" s="40"/>
      <c r="F86" s="42">
        <f>IF($C$2-D86+1&lt;$E$2,$C$2-D86+1,$E$2)</f>
        <v>31</v>
      </c>
      <c r="G86" s="52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70">
        <f>P86+Q86-R86</f>
        <v>0</v>
      </c>
      <c r="T86" s="75"/>
      <c r="U86" s="72"/>
      <c r="V86" s="77"/>
      <c r="W86" s="78"/>
      <c r="X86" s="78"/>
      <c r="Y86" s="78"/>
      <c r="Z86" s="78"/>
      <c r="AA86" s="78"/>
      <c r="AB86" s="87"/>
      <c r="AC86" s="86">
        <f>IF(G86="是",30,0)</f>
        <v>0</v>
      </c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93">
        <f>IFERROR(U86/$E$2*2*H86+I86*2,0)</f>
        <v>0</v>
      </c>
      <c r="AT86" s="86">
        <f>IFERROR(U86/$E$2*(J86+K86*0.2+L86+M86*0.5),0)</f>
        <v>0</v>
      </c>
      <c r="AU86" s="86">
        <f>ROUND(SUM(V86:AP86)-SUM(AQ86:AT86),2)</f>
        <v>0</v>
      </c>
      <c r="AV86" s="94"/>
      <c r="AW86" s="100"/>
      <c r="AX86" s="100"/>
      <c r="AY86" s="100"/>
      <c r="AZ86" s="100"/>
      <c r="BA86" s="86">
        <f>ROUND(AU86-SUM(AV86:AZ86),2)</f>
        <v>0</v>
      </c>
      <c r="BB86" s="101"/>
      <c r="BC86" s="103"/>
      <c r="BD86" s="69" t="str">
        <f>IF(U86-SUM(V86:AB86)=0,"正确","错误")</f>
        <v>正确</v>
      </c>
    </row>
    <row r="87" s="1" customFormat="1" ht="33" customHeight="1" spans="1:56">
      <c r="A87" s="39">
        <f>ROW()-4</f>
        <v>83</v>
      </c>
      <c r="B87" s="40"/>
      <c r="C87" s="41"/>
      <c r="D87" s="35"/>
      <c r="E87" s="40"/>
      <c r="F87" s="42">
        <f>IF($C$2-D87+1&lt;$E$2,$C$2-D87+1,$E$2)</f>
        <v>31</v>
      </c>
      <c r="G87" s="52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70">
        <f>P87+Q87-R87</f>
        <v>0</v>
      </c>
      <c r="T87" s="75"/>
      <c r="U87" s="72"/>
      <c r="V87" s="77"/>
      <c r="W87" s="78"/>
      <c r="X87" s="78"/>
      <c r="Y87" s="78"/>
      <c r="Z87" s="78"/>
      <c r="AA87" s="78"/>
      <c r="AB87" s="87"/>
      <c r="AC87" s="86">
        <f>IF(G87="是",30,0)</f>
        <v>0</v>
      </c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93">
        <f>IFERROR(U87/$E$2*2*H87+I87*2,0)</f>
        <v>0</v>
      </c>
      <c r="AT87" s="86">
        <f>IFERROR(U87/$E$2*(J87+K87*0.2+L87+M87*0.5),0)</f>
        <v>0</v>
      </c>
      <c r="AU87" s="86">
        <f>ROUND(SUM(V87:AP87)-SUM(AQ87:AT87),2)</f>
        <v>0</v>
      </c>
      <c r="AV87" s="94"/>
      <c r="AW87" s="100"/>
      <c r="AX87" s="100"/>
      <c r="AY87" s="100"/>
      <c r="AZ87" s="100"/>
      <c r="BA87" s="86">
        <f>ROUND(AU87-SUM(AV87:AZ87),2)</f>
        <v>0</v>
      </c>
      <c r="BB87" s="101"/>
      <c r="BC87" s="103"/>
      <c r="BD87" s="69" t="str">
        <f>IF(U87-SUM(V87:AB87)=0,"正确","错误")</f>
        <v>正确</v>
      </c>
    </row>
    <row r="88" s="1" customFormat="1" ht="33" customHeight="1" spans="1:56">
      <c r="A88" s="39">
        <f>ROW()-4</f>
        <v>84</v>
      </c>
      <c r="B88" s="40"/>
      <c r="C88" s="41"/>
      <c r="D88" s="35"/>
      <c r="E88" s="40"/>
      <c r="F88" s="42">
        <f>IF($C$2-D88+1&lt;$E$2,$C$2-D88+1,$E$2)</f>
        <v>31</v>
      </c>
      <c r="G88" s="52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70">
        <f>P88+Q88-R88</f>
        <v>0</v>
      </c>
      <c r="T88" s="75"/>
      <c r="U88" s="72"/>
      <c r="V88" s="77"/>
      <c r="W88" s="78"/>
      <c r="X88" s="78"/>
      <c r="Y88" s="78"/>
      <c r="Z88" s="78"/>
      <c r="AA88" s="78"/>
      <c r="AB88" s="87"/>
      <c r="AC88" s="86">
        <f>IF(G88="是",30,0)</f>
        <v>0</v>
      </c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93">
        <f>IFERROR(U88/$E$2*2*H88+I88*2,0)</f>
        <v>0</v>
      </c>
      <c r="AT88" s="86">
        <f>IFERROR(U88/$E$2*(J88+K88*0.2+L88+M88*0.5),0)</f>
        <v>0</v>
      </c>
      <c r="AU88" s="86">
        <f>ROUND(SUM(V88:AP88)-SUM(AQ88:AT88),2)</f>
        <v>0</v>
      </c>
      <c r="AV88" s="94"/>
      <c r="AW88" s="100"/>
      <c r="AX88" s="100"/>
      <c r="AY88" s="100"/>
      <c r="AZ88" s="100"/>
      <c r="BA88" s="86">
        <f>ROUND(AU88-SUM(AV88:AZ88),2)</f>
        <v>0</v>
      </c>
      <c r="BB88" s="101"/>
      <c r="BC88" s="103"/>
      <c r="BD88" s="69" t="str">
        <f>IF(U88-SUM(V88:AB88)=0,"正确","错误")</f>
        <v>正确</v>
      </c>
    </row>
    <row r="89" s="1" customFormat="1" ht="33" customHeight="1" spans="1:56">
      <c r="A89" s="39">
        <f>ROW()-4</f>
        <v>85</v>
      </c>
      <c r="B89" s="40"/>
      <c r="C89" s="41"/>
      <c r="D89" s="35"/>
      <c r="E89" s="40"/>
      <c r="F89" s="42">
        <f>IF($C$2-D89+1&lt;$E$2,$C$2-D89+1,$E$2)</f>
        <v>31</v>
      </c>
      <c r="G89" s="52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70">
        <f>P89+Q89-R89</f>
        <v>0</v>
      </c>
      <c r="T89" s="75"/>
      <c r="U89" s="72"/>
      <c r="V89" s="77"/>
      <c r="W89" s="78"/>
      <c r="X89" s="78"/>
      <c r="Y89" s="78"/>
      <c r="Z89" s="78"/>
      <c r="AA89" s="78"/>
      <c r="AB89" s="87"/>
      <c r="AC89" s="86">
        <f>IF(G89="是",30,0)</f>
        <v>0</v>
      </c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93">
        <f>IFERROR(U89/$E$2*2*H89+I89*2,0)</f>
        <v>0</v>
      </c>
      <c r="AT89" s="86">
        <f>IFERROR(U89/$E$2*(J89+K89*0.2+L89+M89*0.5),0)</f>
        <v>0</v>
      </c>
      <c r="AU89" s="86">
        <f>ROUND(SUM(V89:AP89)-SUM(AQ89:AT89),2)</f>
        <v>0</v>
      </c>
      <c r="AV89" s="94"/>
      <c r="AW89" s="100"/>
      <c r="AX89" s="100"/>
      <c r="AY89" s="100"/>
      <c r="AZ89" s="100"/>
      <c r="BA89" s="86">
        <f>ROUND(AU89-SUM(AV89:AZ89),2)</f>
        <v>0</v>
      </c>
      <c r="BB89" s="101"/>
      <c r="BC89" s="103"/>
      <c r="BD89" s="69" t="str">
        <f>IF(U89-SUM(V89:AB89)=0,"正确","错误")</f>
        <v>正确</v>
      </c>
    </row>
    <row r="90" s="1" customFormat="1" ht="33" customHeight="1" spans="1:56">
      <c r="A90" s="39">
        <f>ROW()-4</f>
        <v>86</v>
      </c>
      <c r="B90" s="40"/>
      <c r="C90" s="41"/>
      <c r="D90" s="35"/>
      <c r="E90" s="40"/>
      <c r="F90" s="42">
        <f>IF($C$2-D90+1&lt;$E$2,$C$2-D90+1,$E$2)</f>
        <v>31</v>
      </c>
      <c r="G90" s="52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70">
        <f>P90+Q90-R90</f>
        <v>0</v>
      </c>
      <c r="T90" s="75"/>
      <c r="U90" s="72"/>
      <c r="V90" s="77"/>
      <c r="W90" s="78"/>
      <c r="X90" s="78"/>
      <c r="Y90" s="78"/>
      <c r="Z90" s="78"/>
      <c r="AA90" s="78"/>
      <c r="AB90" s="87"/>
      <c r="AC90" s="86">
        <f>IF(G90="是",30,0)</f>
        <v>0</v>
      </c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93">
        <f>IFERROR(U90/$E$2*2*H90+I90*2,0)</f>
        <v>0</v>
      </c>
      <c r="AT90" s="86">
        <f>IFERROR(U90/$E$2*(J90+K90*0.2+L90+M90*0.5),0)</f>
        <v>0</v>
      </c>
      <c r="AU90" s="86">
        <f>ROUND(SUM(V90:AP90)-SUM(AQ90:AT90),2)</f>
        <v>0</v>
      </c>
      <c r="AV90" s="94"/>
      <c r="AW90" s="100"/>
      <c r="AX90" s="100"/>
      <c r="AY90" s="100"/>
      <c r="AZ90" s="100"/>
      <c r="BA90" s="86">
        <f>ROUND(AU90-SUM(AV90:AZ90),2)</f>
        <v>0</v>
      </c>
      <c r="BB90" s="101"/>
      <c r="BC90" s="103"/>
      <c r="BD90" s="69" t="str">
        <f>IF(U90-SUM(V90:AB90)=0,"正确","错误")</f>
        <v>正确</v>
      </c>
    </row>
    <row r="91" s="1" customFormat="1" ht="33" customHeight="1" spans="1:56">
      <c r="A91" s="39">
        <f>ROW()-4</f>
        <v>87</v>
      </c>
      <c r="B91" s="40"/>
      <c r="C91" s="41"/>
      <c r="D91" s="35"/>
      <c r="E91" s="40"/>
      <c r="F91" s="42">
        <f>IF($C$2-D91+1&lt;$E$2,$C$2-D91+1,$E$2)</f>
        <v>31</v>
      </c>
      <c r="G91" s="52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70">
        <f>P91+Q91-R91</f>
        <v>0</v>
      </c>
      <c r="T91" s="75"/>
      <c r="U91" s="72"/>
      <c r="V91" s="77"/>
      <c r="W91" s="78"/>
      <c r="X91" s="78"/>
      <c r="Y91" s="78"/>
      <c r="Z91" s="78"/>
      <c r="AA91" s="78"/>
      <c r="AB91" s="87"/>
      <c r="AC91" s="86">
        <f>IF(G91="是",30,0)</f>
        <v>0</v>
      </c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93">
        <f>IFERROR(U91/$E$2*2*H91+I91*2,0)</f>
        <v>0</v>
      </c>
      <c r="AT91" s="86">
        <f>IFERROR(U91/$E$2*(J91+K91*0.2+L91+M91*0.5),0)</f>
        <v>0</v>
      </c>
      <c r="AU91" s="86">
        <f>ROUND(SUM(V91:AP91)-SUM(AQ91:AT91),2)</f>
        <v>0</v>
      </c>
      <c r="AV91" s="94"/>
      <c r="AW91" s="100"/>
      <c r="AX91" s="100"/>
      <c r="AY91" s="100"/>
      <c r="AZ91" s="100"/>
      <c r="BA91" s="86">
        <f>ROUND(AU91-SUM(AV91:AZ91),2)</f>
        <v>0</v>
      </c>
      <c r="BB91" s="101"/>
      <c r="BC91" s="103"/>
      <c r="BD91" s="69" t="str">
        <f>IF(U91-SUM(V91:AB91)=0,"正确","错误")</f>
        <v>正确</v>
      </c>
    </row>
    <row r="92" s="1" customFormat="1" ht="33" customHeight="1" spans="1:56">
      <c r="A92" s="39">
        <f>ROW()-4</f>
        <v>88</v>
      </c>
      <c r="B92" s="40"/>
      <c r="C92" s="41"/>
      <c r="D92" s="35"/>
      <c r="E92" s="40"/>
      <c r="F92" s="42">
        <f>IF($C$2-D92+1&lt;$E$2,$C$2-D92+1,$E$2)</f>
        <v>31</v>
      </c>
      <c r="G92" s="52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70">
        <f>P92+Q92-R92</f>
        <v>0</v>
      </c>
      <c r="T92" s="75"/>
      <c r="U92" s="72"/>
      <c r="V92" s="77"/>
      <c r="W92" s="78"/>
      <c r="X92" s="78"/>
      <c r="Y92" s="78"/>
      <c r="Z92" s="78"/>
      <c r="AA92" s="78"/>
      <c r="AB92" s="87"/>
      <c r="AC92" s="86">
        <f>IF(G92="是",30,0)</f>
        <v>0</v>
      </c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93">
        <f>IFERROR(U92/$E$2*2*H92+I92*2,0)</f>
        <v>0</v>
      </c>
      <c r="AT92" s="86">
        <f>IFERROR(U92/$E$2*(J92+K92*0.2+L92+M92*0.5),0)</f>
        <v>0</v>
      </c>
      <c r="AU92" s="86">
        <f>ROUND(SUM(V92:AP92)-SUM(AQ92:AT92),2)</f>
        <v>0</v>
      </c>
      <c r="AV92" s="94"/>
      <c r="AW92" s="100"/>
      <c r="AX92" s="100"/>
      <c r="AY92" s="100"/>
      <c r="AZ92" s="100"/>
      <c r="BA92" s="86">
        <f>ROUND(AU92-SUM(AV92:AZ92),2)</f>
        <v>0</v>
      </c>
      <c r="BB92" s="101"/>
      <c r="BC92" s="103"/>
      <c r="BD92" s="69" t="str">
        <f>IF(U92-SUM(V92:AB92)=0,"正确","错误")</f>
        <v>正确</v>
      </c>
    </row>
    <row r="93" s="1" customFormat="1" ht="33" customHeight="1" spans="1:56">
      <c r="A93" s="39">
        <f>ROW()-4</f>
        <v>89</v>
      </c>
      <c r="B93" s="40"/>
      <c r="C93" s="41"/>
      <c r="D93" s="35"/>
      <c r="E93" s="40"/>
      <c r="F93" s="42">
        <f>IF($C$2-D93+1&lt;$E$2,$C$2-D93+1,$E$2)</f>
        <v>31</v>
      </c>
      <c r="G93" s="52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70">
        <f>P93+Q93-R93</f>
        <v>0</v>
      </c>
      <c r="T93" s="75"/>
      <c r="U93" s="72"/>
      <c r="V93" s="77"/>
      <c r="W93" s="78"/>
      <c r="X93" s="78"/>
      <c r="Y93" s="78"/>
      <c r="Z93" s="78"/>
      <c r="AA93" s="78"/>
      <c r="AB93" s="87"/>
      <c r="AC93" s="86">
        <f>IF(G93="是",30,0)</f>
        <v>0</v>
      </c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93">
        <f>IFERROR(U93/$E$2*2*H93+I93*2,0)</f>
        <v>0</v>
      </c>
      <c r="AT93" s="86">
        <f>IFERROR(U93/$E$2*(J93+K93*0.2+L93+M93*0.5),0)</f>
        <v>0</v>
      </c>
      <c r="AU93" s="86">
        <f>ROUND(SUM(V93:AP93)-SUM(AQ93:AT93),2)</f>
        <v>0</v>
      </c>
      <c r="AV93" s="94"/>
      <c r="AW93" s="100"/>
      <c r="AX93" s="100"/>
      <c r="AY93" s="100"/>
      <c r="AZ93" s="100"/>
      <c r="BA93" s="86">
        <f>ROUND(AU93-SUM(AV93:AZ93),2)</f>
        <v>0</v>
      </c>
      <c r="BB93" s="101"/>
      <c r="BC93" s="103"/>
      <c r="BD93" s="69" t="str">
        <f>IF(U93-SUM(V93:AB93)=0,"正确","错误")</f>
        <v>正确</v>
      </c>
    </row>
    <row r="94" s="1" customFormat="1" ht="33" customHeight="1" spans="1:56">
      <c r="A94" s="39">
        <f>ROW()-4</f>
        <v>90</v>
      </c>
      <c r="B94" s="40"/>
      <c r="C94" s="41"/>
      <c r="D94" s="35"/>
      <c r="E94" s="40"/>
      <c r="F94" s="42">
        <f>IF($C$2-D94+1&lt;$E$2,$C$2-D94+1,$E$2)</f>
        <v>31</v>
      </c>
      <c r="G94" s="52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70">
        <f>P94+Q94-R94</f>
        <v>0</v>
      </c>
      <c r="T94" s="75"/>
      <c r="U94" s="72"/>
      <c r="V94" s="77"/>
      <c r="W94" s="78"/>
      <c r="X94" s="78"/>
      <c r="Y94" s="78"/>
      <c r="Z94" s="78"/>
      <c r="AA94" s="78"/>
      <c r="AB94" s="87"/>
      <c r="AC94" s="86">
        <f>IF(G94="是",30,0)</f>
        <v>0</v>
      </c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93">
        <f>IFERROR(U94/$E$2*2*H94+I94*2,0)</f>
        <v>0</v>
      </c>
      <c r="AT94" s="86">
        <f>IFERROR(U94/$E$2*(J94+K94*0.2+L94+M94*0.5),0)</f>
        <v>0</v>
      </c>
      <c r="AU94" s="86">
        <f>ROUND(SUM(V94:AP94)-SUM(AQ94:AT94),2)</f>
        <v>0</v>
      </c>
      <c r="AV94" s="94"/>
      <c r="AW94" s="100"/>
      <c r="AX94" s="100"/>
      <c r="AY94" s="100"/>
      <c r="AZ94" s="100"/>
      <c r="BA94" s="86">
        <f>ROUND(AU94-SUM(AV94:AZ94),2)</f>
        <v>0</v>
      </c>
      <c r="BB94" s="101"/>
      <c r="BC94" s="103"/>
      <c r="BD94" s="69" t="str">
        <f>IF(U94-SUM(V94:AB94)=0,"正确","错误")</f>
        <v>正确</v>
      </c>
    </row>
    <row r="95" s="1" customFormat="1" ht="33" customHeight="1" spans="1:56">
      <c r="A95" s="39">
        <f>ROW()-4</f>
        <v>91</v>
      </c>
      <c r="B95" s="40"/>
      <c r="C95" s="41"/>
      <c r="D95" s="35"/>
      <c r="E95" s="40"/>
      <c r="F95" s="42">
        <f>IF($C$2-D95+1&lt;$E$2,$C$2-D95+1,$E$2)</f>
        <v>31</v>
      </c>
      <c r="G95" s="52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70">
        <f>P95+Q95-R95</f>
        <v>0</v>
      </c>
      <c r="T95" s="75"/>
      <c r="U95" s="72"/>
      <c r="V95" s="77"/>
      <c r="W95" s="78"/>
      <c r="X95" s="78"/>
      <c r="Y95" s="78"/>
      <c r="Z95" s="78"/>
      <c r="AA95" s="78"/>
      <c r="AB95" s="87"/>
      <c r="AC95" s="86">
        <f>IF(G95="是",30,0)</f>
        <v>0</v>
      </c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93">
        <f>IFERROR(U95/$E$2*2*H95+I95*2,0)</f>
        <v>0</v>
      </c>
      <c r="AT95" s="86">
        <f>IFERROR(U95/$E$2*(J95+K95*0.2+L95+M95*0.5),0)</f>
        <v>0</v>
      </c>
      <c r="AU95" s="86">
        <f>ROUND(SUM(V95:AP95)-SUM(AQ95:AT95),2)</f>
        <v>0</v>
      </c>
      <c r="AV95" s="94"/>
      <c r="AW95" s="100"/>
      <c r="AX95" s="100"/>
      <c r="AY95" s="100"/>
      <c r="AZ95" s="100"/>
      <c r="BA95" s="86">
        <f>ROUND(AU95-SUM(AV95:AZ95),2)</f>
        <v>0</v>
      </c>
      <c r="BB95" s="101"/>
      <c r="BC95" s="103"/>
      <c r="BD95" s="69" t="str">
        <f>IF(U95-SUM(V95:AB95)=0,"正确","错误")</f>
        <v>正确</v>
      </c>
    </row>
    <row r="96" s="1" customFormat="1" ht="33" customHeight="1" spans="1:56">
      <c r="A96" s="39">
        <f>ROW()-4</f>
        <v>92</v>
      </c>
      <c r="B96" s="40"/>
      <c r="C96" s="41"/>
      <c r="D96" s="35"/>
      <c r="E96" s="40"/>
      <c r="F96" s="42">
        <f>IF($C$2-D96+1&lt;$E$2,$C$2-D96+1,$E$2)</f>
        <v>31</v>
      </c>
      <c r="G96" s="52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70">
        <f>P96+Q96-R96</f>
        <v>0</v>
      </c>
      <c r="T96" s="75"/>
      <c r="U96" s="72"/>
      <c r="V96" s="77"/>
      <c r="W96" s="78"/>
      <c r="X96" s="78"/>
      <c r="Y96" s="78"/>
      <c r="Z96" s="78"/>
      <c r="AA96" s="78"/>
      <c r="AB96" s="87"/>
      <c r="AC96" s="86">
        <f>IF(G96="是",30,0)</f>
        <v>0</v>
      </c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93">
        <f>IFERROR(U96/$E$2*2*H96+I96*2,0)</f>
        <v>0</v>
      </c>
      <c r="AT96" s="86">
        <f>IFERROR(U96/$E$2*(J96+K96*0.2+L96+M96*0.5),0)</f>
        <v>0</v>
      </c>
      <c r="AU96" s="86">
        <f>ROUND(SUM(V96:AP96)-SUM(AQ96:AT96),2)</f>
        <v>0</v>
      </c>
      <c r="AV96" s="94"/>
      <c r="AW96" s="100"/>
      <c r="AX96" s="100"/>
      <c r="AY96" s="100"/>
      <c r="AZ96" s="100"/>
      <c r="BA96" s="86">
        <f>ROUND(AU96-SUM(AV96:AZ96),2)</f>
        <v>0</v>
      </c>
      <c r="BB96" s="101"/>
      <c r="BC96" s="103"/>
      <c r="BD96" s="69" t="str">
        <f>IF(U96-SUM(V96:AB96)=0,"正确","错误")</f>
        <v>正确</v>
      </c>
    </row>
    <row r="97" s="1" customFormat="1" ht="33" customHeight="1" spans="1:56">
      <c r="A97" s="39">
        <f>ROW()-4</f>
        <v>93</v>
      </c>
      <c r="B97" s="40"/>
      <c r="C97" s="41"/>
      <c r="D97" s="35"/>
      <c r="E97" s="40"/>
      <c r="F97" s="42">
        <f>IF($C$2-D97+1&lt;$E$2,$C$2-D97+1,$E$2)</f>
        <v>31</v>
      </c>
      <c r="G97" s="5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70">
        <f>P97+Q97-R97</f>
        <v>0</v>
      </c>
      <c r="T97" s="75"/>
      <c r="U97" s="72"/>
      <c r="V97" s="77"/>
      <c r="W97" s="78"/>
      <c r="X97" s="78"/>
      <c r="Y97" s="78"/>
      <c r="Z97" s="78"/>
      <c r="AA97" s="78"/>
      <c r="AB97" s="87"/>
      <c r="AC97" s="86">
        <f>IF(G97="是",30,0)</f>
        <v>0</v>
      </c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93">
        <f>IFERROR(U97/$E$2*2*H97+I97*2,0)</f>
        <v>0</v>
      </c>
      <c r="AT97" s="86">
        <f>IFERROR(U97/$E$2*(J97+K97*0.2+L97+M97*0.5),0)</f>
        <v>0</v>
      </c>
      <c r="AU97" s="86">
        <f>ROUND(SUM(V97:AP97)-SUM(AQ97:AT97),2)</f>
        <v>0</v>
      </c>
      <c r="AV97" s="94"/>
      <c r="AW97" s="100"/>
      <c r="AX97" s="100"/>
      <c r="AY97" s="100"/>
      <c r="AZ97" s="100"/>
      <c r="BA97" s="86">
        <f>ROUND(AU97-SUM(AV97:AZ97),2)</f>
        <v>0</v>
      </c>
      <c r="BB97" s="101"/>
      <c r="BC97" s="103"/>
      <c r="BD97" s="69" t="str">
        <f>IF(U97-SUM(V97:AB97)=0,"正确","错误")</f>
        <v>正确</v>
      </c>
    </row>
    <row r="98" s="1" customFormat="1" ht="33" customHeight="1" spans="1:56">
      <c r="A98" s="39">
        <f>ROW()-4</f>
        <v>94</v>
      </c>
      <c r="B98" s="40"/>
      <c r="C98" s="41"/>
      <c r="D98" s="35"/>
      <c r="E98" s="40"/>
      <c r="F98" s="42">
        <f>IF($C$2-D98+1&lt;$E$2,$C$2-D98+1,$E$2)</f>
        <v>31</v>
      </c>
      <c r="G98" s="52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70">
        <f>P98+Q98-R98</f>
        <v>0</v>
      </c>
      <c r="T98" s="75"/>
      <c r="U98" s="72"/>
      <c r="V98" s="77"/>
      <c r="W98" s="78"/>
      <c r="X98" s="78"/>
      <c r="Y98" s="78"/>
      <c r="Z98" s="78"/>
      <c r="AA98" s="78"/>
      <c r="AB98" s="87"/>
      <c r="AC98" s="86">
        <f>IF(G98="是",30,0)</f>
        <v>0</v>
      </c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93">
        <f>IFERROR(U98/$E$2*2*H98+I98*2,0)</f>
        <v>0</v>
      </c>
      <c r="AT98" s="86">
        <f>IFERROR(U98/$E$2*(J98+K98*0.2+L98+M98*0.5),0)</f>
        <v>0</v>
      </c>
      <c r="AU98" s="86">
        <f>ROUND(SUM(V98:AP98)-SUM(AQ98:AT98),2)</f>
        <v>0</v>
      </c>
      <c r="AV98" s="94"/>
      <c r="AW98" s="100"/>
      <c r="AX98" s="100"/>
      <c r="AY98" s="100"/>
      <c r="AZ98" s="100"/>
      <c r="BA98" s="86">
        <f>ROUND(AU98-SUM(AV98:AZ98),2)</f>
        <v>0</v>
      </c>
      <c r="BB98" s="101"/>
      <c r="BC98" s="103"/>
      <c r="BD98" s="69" t="str">
        <f>IF(U98-SUM(V98:AB98)=0,"正确","错误")</f>
        <v>正确</v>
      </c>
    </row>
    <row r="99" s="1" customFormat="1" ht="33" customHeight="1" spans="1:56">
      <c r="A99" s="39">
        <f>ROW()-4</f>
        <v>95</v>
      </c>
      <c r="B99" s="40"/>
      <c r="C99" s="41"/>
      <c r="D99" s="35"/>
      <c r="E99" s="40"/>
      <c r="F99" s="42">
        <f>IF($C$2-D99+1&lt;$E$2,$C$2-D99+1,$E$2)</f>
        <v>31</v>
      </c>
      <c r="G99" s="52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70">
        <f>P99+Q99-R99</f>
        <v>0</v>
      </c>
      <c r="T99" s="75"/>
      <c r="U99" s="72"/>
      <c r="V99" s="77"/>
      <c r="W99" s="78"/>
      <c r="X99" s="78"/>
      <c r="Y99" s="78"/>
      <c r="Z99" s="78"/>
      <c r="AA99" s="78"/>
      <c r="AB99" s="87"/>
      <c r="AC99" s="86">
        <f>IF(G99="是",30,0)</f>
        <v>0</v>
      </c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93">
        <f>IFERROR(U99/$E$2*2*H99+I99*2,0)</f>
        <v>0</v>
      </c>
      <c r="AT99" s="86">
        <f>IFERROR(U99/$E$2*(J99+K99*0.2+L99+M99*0.5),0)</f>
        <v>0</v>
      </c>
      <c r="AU99" s="86">
        <f>ROUND(SUM(V99:AP99)-SUM(AQ99:AT99),2)</f>
        <v>0</v>
      </c>
      <c r="AV99" s="94"/>
      <c r="AW99" s="100"/>
      <c r="AX99" s="100"/>
      <c r="AY99" s="100"/>
      <c r="AZ99" s="100"/>
      <c r="BA99" s="86">
        <f>ROUND(AU99-SUM(AV99:AZ99),2)</f>
        <v>0</v>
      </c>
      <c r="BB99" s="101"/>
      <c r="BC99" s="103"/>
      <c r="BD99" s="69" t="str">
        <f>IF(U99-SUM(V99:AB99)=0,"正确","错误")</f>
        <v>正确</v>
      </c>
    </row>
    <row r="100" s="1" customFormat="1" ht="33" customHeight="1" spans="1:56">
      <c r="A100" s="39">
        <f>ROW()-4</f>
        <v>96</v>
      </c>
      <c r="B100" s="40"/>
      <c r="C100" s="41"/>
      <c r="D100" s="35"/>
      <c r="E100" s="40"/>
      <c r="F100" s="42">
        <f>IF($C$2-D100+1&lt;$E$2,$C$2-D100+1,$E$2)</f>
        <v>31</v>
      </c>
      <c r="G100" s="52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70">
        <f>P100+Q100-R100</f>
        <v>0</v>
      </c>
      <c r="T100" s="75"/>
      <c r="U100" s="72"/>
      <c r="V100" s="77"/>
      <c r="W100" s="78"/>
      <c r="X100" s="78"/>
      <c r="Y100" s="78"/>
      <c r="Z100" s="78"/>
      <c r="AA100" s="78"/>
      <c r="AB100" s="87"/>
      <c r="AC100" s="86">
        <f>IF(G100="是",30,0)</f>
        <v>0</v>
      </c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93">
        <f>IFERROR(U100/$E$2*2*H100+I100*2,0)</f>
        <v>0</v>
      </c>
      <c r="AT100" s="86">
        <f>IFERROR(U100/$E$2*(J100+K100*0.2+L100+M100*0.5),0)</f>
        <v>0</v>
      </c>
      <c r="AU100" s="86">
        <f>ROUND(SUM(V100:AP100)-SUM(AQ100:AT100),2)</f>
        <v>0</v>
      </c>
      <c r="AV100" s="94"/>
      <c r="AW100" s="100"/>
      <c r="AX100" s="100"/>
      <c r="AY100" s="100"/>
      <c r="AZ100" s="100"/>
      <c r="BA100" s="86">
        <f>ROUND(AU100-SUM(AV100:AZ100),2)</f>
        <v>0</v>
      </c>
      <c r="BB100" s="101"/>
      <c r="BC100" s="103"/>
      <c r="BD100" s="69" t="str">
        <f>IF(U100-SUM(V100:AB100)=0,"正确","错误")</f>
        <v>正确</v>
      </c>
    </row>
    <row r="101" s="1" customFormat="1" ht="33" customHeight="1" spans="1:56">
      <c r="A101" s="39">
        <f>ROW()-4</f>
        <v>97</v>
      </c>
      <c r="B101" s="40"/>
      <c r="C101" s="41"/>
      <c r="D101" s="35"/>
      <c r="E101" s="40"/>
      <c r="F101" s="42">
        <f>IF($C$2-D101+1&lt;$E$2,$C$2-D101+1,$E$2)</f>
        <v>31</v>
      </c>
      <c r="G101" s="52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70">
        <f>P101+Q101-R101</f>
        <v>0</v>
      </c>
      <c r="T101" s="75"/>
      <c r="U101" s="72"/>
      <c r="V101" s="77"/>
      <c r="W101" s="78"/>
      <c r="X101" s="78"/>
      <c r="Y101" s="78"/>
      <c r="Z101" s="78"/>
      <c r="AA101" s="78"/>
      <c r="AB101" s="87"/>
      <c r="AC101" s="86">
        <f>IF(G101="是",30,0)</f>
        <v>0</v>
      </c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93">
        <f>IFERROR(U101/$E$2*2*H101+I101*2,0)</f>
        <v>0</v>
      </c>
      <c r="AT101" s="86">
        <f>IFERROR(U101/$E$2*(J101+K101*0.2+L101+M101*0.5),0)</f>
        <v>0</v>
      </c>
      <c r="AU101" s="86">
        <f>ROUND(SUM(V101:AP101)-SUM(AQ101:AT101),2)</f>
        <v>0</v>
      </c>
      <c r="AV101" s="94"/>
      <c r="AW101" s="100"/>
      <c r="AX101" s="100"/>
      <c r="AY101" s="100"/>
      <c r="AZ101" s="100"/>
      <c r="BA101" s="86">
        <f>ROUND(AU101-SUM(AV101:AZ101),2)</f>
        <v>0</v>
      </c>
      <c r="BB101" s="101"/>
      <c r="BC101" s="103"/>
      <c r="BD101" s="69" t="str">
        <f>IF(U101-SUM(V101:AB101)=0,"正确","错误")</f>
        <v>正确</v>
      </c>
    </row>
    <row r="102" s="1" customFormat="1" ht="33" customHeight="1" spans="1:56">
      <c r="A102" s="39">
        <f>ROW()-4</f>
        <v>98</v>
      </c>
      <c r="B102" s="40"/>
      <c r="C102" s="41"/>
      <c r="D102" s="35"/>
      <c r="E102" s="40"/>
      <c r="F102" s="42">
        <f>IF($C$2-D102+1&lt;$E$2,$C$2-D102+1,$E$2)</f>
        <v>31</v>
      </c>
      <c r="G102" s="52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70">
        <f>P102+Q102-R102</f>
        <v>0</v>
      </c>
      <c r="T102" s="75"/>
      <c r="U102" s="72"/>
      <c r="V102" s="77"/>
      <c r="W102" s="78"/>
      <c r="X102" s="78"/>
      <c r="Y102" s="78"/>
      <c r="Z102" s="78"/>
      <c r="AA102" s="78"/>
      <c r="AB102" s="87"/>
      <c r="AC102" s="86">
        <f>IF(G102="是",30,0)</f>
        <v>0</v>
      </c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93">
        <f>IFERROR(U102/$E$2*2*H102+I102*2,0)</f>
        <v>0</v>
      </c>
      <c r="AT102" s="86">
        <f>IFERROR(U102/$E$2*(J102+K102*0.2+L102+M102*0.5),0)</f>
        <v>0</v>
      </c>
      <c r="AU102" s="86">
        <f>ROUND(SUM(V102:AP102)-SUM(AQ102:AT102),2)</f>
        <v>0</v>
      </c>
      <c r="AV102" s="94"/>
      <c r="AW102" s="100"/>
      <c r="AX102" s="100"/>
      <c r="AY102" s="100"/>
      <c r="AZ102" s="100"/>
      <c r="BA102" s="86">
        <f>ROUND(AU102-SUM(AV102:AZ102),2)</f>
        <v>0</v>
      </c>
      <c r="BB102" s="101"/>
      <c r="BC102" s="103"/>
      <c r="BD102" s="69" t="str">
        <f>IF(U102-SUM(V102:AB102)=0,"正确","错误")</f>
        <v>正确</v>
      </c>
    </row>
    <row r="103" s="1" customFormat="1" ht="33" customHeight="1" spans="1:56">
      <c r="A103" s="39">
        <f>ROW()-4</f>
        <v>99</v>
      </c>
      <c r="B103" s="40"/>
      <c r="C103" s="41"/>
      <c r="D103" s="35"/>
      <c r="E103" s="40"/>
      <c r="F103" s="42">
        <f>IF($C$2-D103+1&lt;$E$2,$C$2-D103+1,$E$2)</f>
        <v>31</v>
      </c>
      <c r="G103" s="52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70">
        <f>P103+Q103-R103</f>
        <v>0</v>
      </c>
      <c r="T103" s="75"/>
      <c r="U103" s="72"/>
      <c r="V103" s="77"/>
      <c r="W103" s="78"/>
      <c r="X103" s="78"/>
      <c r="Y103" s="78"/>
      <c r="Z103" s="78"/>
      <c r="AA103" s="78"/>
      <c r="AB103" s="87"/>
      <c r="AC103" s="86">
        <f>IF(G103="是",30,0)</f>
        <v>0</v>
      </c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93">
        <f>IFERROR(U103/$E$2*2*H103+I103*2,0)</f>
        <v>0</v>
      </c>
      <c r="AT103" s="86">
        <f>IFERROR(U103/$E$2*(J103+K103*0.2+L103+M103*0.5),0)</f>
        <v>0</v>
      </c>
      <c r="AU103" s="86">
        <f>ROUND(SUM(V103:AP103)-SUM(AQ103:AT103),2)</f>
        <v>0</v>
      </c>
      <c r="AV103" s="94"/>
      <c r="AW103" s="100"/>
      <c r="AX103" s="100"/>
      <c r="AY103" s="100"/>
      <c r="AZ103" s="100"/>
      <c r="BA103" s="86">
        <f>ROUND(AU103-SUM(AV103:AZ103),2)</f>
        <v>0</v>
      </c>
      <c r="BB103" s="101"/>
      <c r="BC103" s="103"/>
      <c r="BD103" s="69" t="str">
        <f>IF(U103-SUM(V103:AB103)=0,"正确","错误")</f>
        <v>正确</v>
      </c>
    </row>
    <row r="104" s="1" customFormat="1" ht="33" customHeight="1" spans="1:56">
      <c r="A104" s="39">
        <f>ROW()-4</f>
        <v>100</v>
      </c>
      <c r="B104" s="40"/>
      <c r="C104" s="41"/>
      <c r="D104" s="35"/>
      <c r="E104" s="40"/>
      <c r="F104" s="42">
        <f>IF($C$2-D104+1&lt;$E$2,$C$2-D104+1,$E$2)</f>
        <v>31</v>
      </c>
      <c r="G104" s="52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70">
        <f>P104+Q104-R104</f>
        <v>0</v>
      </c>
      <c r="T104" s="75"/>
      <c r="U104" s="72"/>
      <c r="V104" s="77"/>
      <c r="W104" s="78"/>
      <c r="X104" s="78"/>
      <c r="Y104" s="78"/>
      <c r="Z104" s="78"/>
      <c r="AA104" s="78"/>
      <c r="AB104" s="87"/>
      <c r="AC104" s="86">
        <f>IF(G104="是",30,0)</f>
        <v>0</v>
      </c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93">
        <f>IFERROR(U104/$E$2*2*H104+I104*2,0)</f>
        <v>0</v>
      </c>
      <c r="AT104" s="86">
        <f>IFERROR(U104/$E$2*(J104+K104*0.2+L104+M104*0.5),0)</f>
        <v>0</v>
      </c>
      <c r="AU104" s="86">
        <f>ROUND(SUM(V104:AP104)-SUM(AQ104:AT104),2)</f>
        <v>0</v>
      </c>
      <c r="AV104" s="94"/>
      <c r="AW104" s="100"/>
      <c r="AX104" s="100"/>
      <c r="AY104" s="100"/>
      <c r="AZ104" s="100"/>
      <c r="BA104" s="86">
        <f>ROUND(AU104-SUM(AV104:AZ104),2)</f>
        <v>0</v>
      </c>
      <c r="BB104" s="101"/>
      <c r="BC104" s="103"/>
      <c r="BD104" s="69" t="str">
        <f>IF(U104-SUM(V104:AB104)=0,"正确","错误")</f>
        <v>正确</v>
      </c>
    </row>
    <row r="105" s="1" customFormat="1" ht="33" customHeight="1" spans="1:56">
      <c r="A105" s="39">
        <f>ROW()-4</f>
        <v>101</v>
      </c>
      <c r="B105" s="40"/>
      <c r="C105" s="41"/>
      <c r="D105" s="35"/>
      <c r="E105" s="40"/>
      <c r="F105" s="42">
        <f>IF($C$2-D105+1&lt;$E$2,$C$2-D105+1,$E$2)</f>
        <v>31</v>
      </c>
      <c r="G105" s="52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70">
        <f>P105+Q105-R105</f>
        <v>0</v>
      </c>
      <c r="T105" s="75"/>
      <c r="U105" s="72"/>
      <c r="V105" s="77"/>
      <c r="W105" s="78"/>
      <c r="X105" s="78"/>
      <c r="Y105" s="78"/>
      <c r="Z105" s="78"/>
      <c r="AA105" s="78"/>
      <c r="AB105" s="87"/>
      <c r="AC105" s="86">
        <f>IF(G105="是",30,0)</f>
        <v>0</v>
      </c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93">
        <f>IFERROR(U105/$E$2*2*H105+I105*2,0)</f>
        <v>0</v>
      </c>
      <c r="AT105" s="86">
        <f>IFERROR(U105/$E$2*(J105+K105*0.2+L105+M105*0.5),0)</f>
        <v>0</v>
      </c>
      <c r="AU105" s="86">
        <f>ROUND(SUM(V105:AP105)-SUM(AQ105:AT105),2)</f>
        <v>0</v>
      </c>
      <c r="AV105" s="94"/>
      <c r="AW105" s="100"/>
      <c r="AX105" s="100"/>
      <c r="AY105" s="100"/>
      <c r="AZ105" s="100"/>
      <c r="BA105" s="86">
        <f>ROUND(AU105-SUM(AV105:AZ105),2)</f>
        <v>0</v>
      </c>
      <c r="BB105" s="101"/>
      <c r="BC105" s="103"/>
      <c r="BD105" s="69" t="str">
        <f>IF(U105-SUM(V105:AB105)=0,"正确","错误")</f>
        <v>正确</v>
      </c>
    </row>
    <row r="106" s="1" customFormat="1" ht="33" customHeight="1" spans="1:56">
      <c r="A106" s="39">
        <f>ROW()-4</f>
        <v>102</v>
      </c>
      <c r="B106" s="40"/>
      <c r="C106" s="41"/>
      <c r="D106" s="35"/>
      <c r="E106" s="40"/>
      <c r="F106" s="42">
        <f>IF($C$2-D106+1&lt;$E$2,$C$2-D106+1,$E$2)</f>
        <v>31</v>
      </c>
      <c r="G106" s="52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70">
        <f>P106+Q106-R106</f>
        <v>0</v>
      </c>
      <c r="T106" s="75"/>
      <c r="U106" s="72"/>
      <c r="V106" s="77"/>
      <c r="W106" s="78"/>
      <c r="X106" s="78"/>
      <c r="Y106" s="78"/>
      <c r="Z106" s="78"/>
      <c r="AA106" s="78"/>
      <c r="AB106" s="87"/>
      <c r="AC106" s="86">
        <f>IF(G106="是",30,0)</f>
        <v>0</v>
      </c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93">
        <f>IFERROR(U106/$E$2*2*H106+I106*2,0)</f>
        <v>0</v>
      </c>
      <c r="AT106" s="86">
        <f>IFERROR(U106/$E$2*(J106+K106*0.2+L106+M106*0.5),0)</f>
        <v>0</v>
      </c>
      <c r="AU106" s="86">
        <f>ROUND(SUM(V106:AP106)-SUM(AQ106:AT106),2)</f>
        <v>0</v>
      </c>
      <c r="AV106" s="94"/>
      <c r="AW106" s="100"/>
      <c r="AX106" s="100"/>
      <c r="AY106" s="100"/>
      <c r="AZ106" s="100"/>
      <c r="BA106" s="86">
        <f>ROUND(AU106-SUM(AV106:AZ106),2)</f>
        <v>0</v>
      </c>
      <c r="BB106" s="101"/>
      <c r="BC106" s="103"/>
      <c r="BD106" s="69" t="str">
        <f>IF(U106-SUM(V106:AB106)=0,"正确","错误")</f>
        <v>正确</v>
      </c>
    </row>
    <row r="107" s="1" customFormat="1" ht="33" customHeight="1" spans="1:56">
      <c r="A107" s="39">
        <f>ROW()-4</f>
        <v>103</v>
      </c>
      <c r="B107" s="40"/>
      <c r="C107" s="41"/>
      <c r="D107" s="35"/>
      <c r="E107" s="40"/>
      <c r="F107" s="42">
        <f>IF($C$2-D107+1&lt;$E$2,$C$2-D107+1,$E$2)</f>
        <v>31</v>
      </c>
      <c r="G107" s="52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70">
        <f>P107+Q107-R107</f>
        <v>0</v>
      </c>
      <c r="T107" s="75"/>
      <c r="U107" s="72"/>
      <c r="V107" s="77"/>
      <c r="W107" s="78"/>
      <c r="X107" s="78"/>
      <c r="Y107" s="78"/>
      <c r="Z107" s="78"/>
      <c r="AA107" s="78"/>
      <c r="AB107" s="87"/>
      <c r="AC107" s="86">
        <f>IF(G107="是",30,0)</f>
        <v>0</v>
      </c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93">
        <f>IFERROR(U107/$E$2*2*H107+I107*2,0)</f>
        <v>0</v>
      </c>
      <c r="AT107" s="86">
        <f>IFERROR(U107/$E$2*(J107+K107*0.2+L107+M107*0.5),0)</f>
        <v>0</v>
      </c>
      <c r="AU107" s="86">
        <f>ROUND(SUM(V107:AP107)-SUM(AQ107:AT107),2)</f>
        <v>0</v>
      </c>
      <c r="AV107" s="94"/>
      <c r="AW107" s="100"/>
      <c r="AX107" s="100"/>
      <c r="AY107" s="100"/>
      <c r="AZ107" s="100"/>
      <c r="BA107" s="86">
        <f>ROUND(AU107-SUM(AV107:AZ107),2)</f>
        <v>0</v>
      </c>
      <c r="BB107" s="101"/>
      <c r="BC107" s="103"/>
      <c r="BD107" s="69" t="str">
        <f>IF(U107-SUM(V107:AB107)=0,"正确","错误")</f>
        <v>正确</v>
      </c>
    </row>
    <row r="108" s="1" customFormat="1" ht="33" customHeight="1" spans="1:56">
      <c r="A108" s="39">
        <f>ROW()-4</f>
        <v>104</v>
      </c>
      <c r="B108" s="40"/>
      <c r="C108" s="41"/>
      <c r="D108" s="35"/>
      <c r="E108" s="40"/>
      <c r="F108" s="42">
        <f>IF($C$2-D108+1&lt;$E$2,$C$2-D108+1,$E$2)</f>
        <v>31</v>
      </c>
      <c r="G108" s="52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70">
        <f>P108+Q108-R108</f>
        <v>0</v>
      </c>
      <c r="T108" s="75"/>
      <c r="U108" s="72"/>
      <c r="V108" s="77"/>
      <c r="W108" s="78"/>
      <c r="X108" s="78"/>
      <c r="Y108" s="78"/>
      <c r="Z108" s="78"/>
      <c r="AA108" s="78"/>
      <c r="AB108" s="87"/>
      <c r="AC108" s="86">
        <f>IF(G108="是",30,0)</f>
        <v>0</v>
      </c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93">
        <f>IFERROR(U108/$E$2*2*H108+I108*2,0)</f>
        <v>0</v>
      </c>
      <c r="AT108" s="86">
        <f>IFERROR(U108/$E$2*(J108+K108*0.2+L108+M108*0.5),0)</f>
        <v>0</v>
      </c>
      <c r="AU108" s="86">
        <f>ROUND(SUM(V108:AP108)-SUM(AQ108:AT108),2)</f>
        <v>0</v>
      </c>
      <c r="AV108" s="94"/>
      <c r="AW108" s="100"/>
      <c r="AX108" s="100"/>
      <c r="AY108" s="100"/>
      <c r="AZ108" s="100"/>
      <c r="BA108" s="86">
        <f>ROUND(AU108-SUM(AV108:AZ108),2)</f>
        <v>0</v>
      </c>
      <c r="BB108" s="101"/>
      <c r="BC108" s="103"/>
      <c r="BD108" s="69" t="str">
        <f>IF(U108-SUM(V108:AB108)=0,"正确","错误")</f>
        <v>正确</v>
      </c>
    </row>
    <row r="109" s="1" customFormat="1" ht="33" customHeight="1" spans="1:56">
      <c r="A109" s="39">
        <f>ROW()-4</f>
        <v>105</v>
      </c>
      <c r="B109" s="40"/>
      <c r="C109" s="41"/>
      <c r="D109" s="35"/>
      <c r="E109" s="40"/>
      <c r="F109" s="42">
        <f>IF($C$2-D109+1&lt;$E$2,$C$2-D109+1,$E$2)</f>
        <v>31</v>
      </c>
      <c r="G109" s="52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70">
        <f>P109+Q109-R109</f>
        <v>0</v>
      </c>
      <c r="T109" s="75"/>
      <c r="U109" s="72"/>
      <c r="V109" s="77"/>
      <c r="W109" s="78"/>
      <c r="X109" s="78"/>
      <c r="Y109" s="78"/>
      <c r="Z109" s="78"/>
      <c r="AA109" s="78"/>
      <c r="AB109" s="87"/>
      <c r="AC109" s="86">
        <f>IF(G109="是",30,0)</f>
        <v>0</v>
      </c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93">
        <f>IFERROR(U109/$E$2*2*H109+I109*2,0)</f>
        <v>0</v>
      </c>
      <c r="AT109" s="86">
        <f>IFERROR(U109/$E$2*(J109+K109*0.2+L109+M109*0.5),0)</f>
        <v>0</v>
      </c>
      <c r="AU109" s="86">
        <f>ROUND(SUM(V109:AP109)-SUM(AQ109:AT109),2)</f>
        <v>0</v>
      </c>
      <c r="AV109" s="94"/>
      <c r="AW109" s="100"/>
      <c r="AX109" s="100"/>
      <c r="AY109" s="100"/>
      <c r="AZ109" s="100"/>
      <c r="BA109" s="86">
        <f>ROUND(AU109-SUM(AV109:AZ109),2)</f>
        <v>0</v>
      </c>
      <c r="BB109" s="101"/>
      <c r="BC109" s="103"/>
      <c r="BD109" s="69" t="str">
        <f>IF(U109-SUM(V109:AB109)=0,"正确","错误")</f>
        <v>正确</v>
      </c>
    </row>
    <row r="110" s="1" customFormat="1" ht="33" customHeight="1" spans="1:56">
      <c r="A110" s="39">
        <f>ROW()-4</f>
        <v>106</v>
      </c>
      <c r="B110" s="40"/>
      <c r="C110" s="41"/>
      <c r="D110" s="35"/>
      <c r="E110" s="40"/>
      <c r="F110" s="42">
        <f>IF($C$2-D110+1&lt;$E$2,$C$2-D110+1,$E$2)</f>
        <v>31</v>
      </c>
      <c r="G110" s="52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70">
        <f>P110+Q110-R110</f>
        <v>0</v>
      </c>
      <c r="T110" s="75"/>
      <c r="U110" s="72"/>
      <c r="V110" s="77"/>
      <c r="W110" s="78"/>
      <c r="X110" s="78"/>
      <c r="Y110" s="78"/>
      <c r="Z110" s="78"/>
      <c r="AA110" s="78"/>
      <c r="AB110" s="87"/>
      <c r="AC110" s="86">
        <f>IF(G110="是",30,0)</f>
        <v>0</v>
      </c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93">
        <f>IFERROR(U110/$E$2*2*H110+I110*2,0)</f>
        <v>0</v>
      </c>
      <c r="AT110" s="86">
        <f>IFERROR(U110/$E$2*(J110+K110*0.2+L110+M110*0.5),0)</f>
        <v>0</v>
      </c>
      <c r="AU110" s="86">
        <f>ROUND(SUM(V110:AP110)-SUM(AQ110:AT110),2)</f>
        <v>0</v>
      </c>
      <c r="AV110" s="94"/>
      <c r="AW110" s="100"/>
      <c r="AX110" s="100"/>
      <c r="AY110" s="100"/>
      <c r="AZ110" s="100"/>
      <c r="BA110" s="86">
        <f>ROUND(AU110-SUM(AV110:AZ110),2)</f>
        <v>0</v>
      </c>
      <c r="BB110" s="101"/>
      <c r="BC110" s="103"/>
      <c r="BD110" s="69" t="str">
        <f>IF(U110-SUM(V110:AB110)=0,"正确","错误")</f>
        <v>正确</v>
      </c>
    </row>
    <row r="111" s="1" customFormat="1" ht="33" customHeight="1" spans="1:56">
      <c r="A111" s="39">
        <f>ROW()-4</f>
        <v>107</v>
      </c>
      <c r="B111" s="40"/>
      <c r="C111" s="41"/>
      <c r="D111" s="35"/>
      <c r="E111" s="40"/>
      <c r="F111" s="42">
        <f>IF($C$2-D111+1&lt;$E$2,$C$2-D111+1,$E$2)</f>
        <v>31</v>
      </c>
      <c r="G111" s="52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70">
        <f>P111+Q111-R111</f>
        <v>0</v>
      </c>
      <c r="T111" s="75"/>
      <c r="U111" s="72"/>
      <c r="V111" s="77"/>
      <c r="W111" s="78"/>
      <c r="X111" s="78"/>
      <c r="Y111" s="78"/>
      <c r="Z111" s="78"/>
      <c r="AA111" s="78"/>
      <c r="AB111" s="87"/>
      <c r="AC111" s="86">
        <f>IF(G111="是",30,0)</f>
        <v>0</v>
      </c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93">
        <f>IFERROR(U111/$E$2*2*H111+I111*2,0)</f>
        <v>0</v>
      </c>
      <c r="AT111" s="86">
        <f>IFERROR(U111/$E$2*(J111+K111*0.2+L111+M111*0.5),0)</f>
        <v>0</v>
      </c>
      <c r="AU111" s="86">
        <f>ROUND(SUM(V111:AP111)-SUM(AQ111:AT111),2)</f>
        <v>0</v>
      </c>
      <c r="AV111" s="94"/>
      <c r="AW111" s="100"/>
      <c r="AX111" s="100"/>
      <c r="AY111" s="100"/>
      <c r="AZ111" s="100"/>
      <c r="BA111" s="86">
        <f>ROUND(AU111-SUM(AV111:AZ111),2)</f>
        <v>0</v>
      </c>
      <c r="BB111" s="101"/>
      <c r="BC111" s="103"/>
      <c r="BD111" s="69" t="str">
        <f>IF(U111-SUM(V111:AB111)=0,"正确","错误")</f>
        <v>正确</v>
      </c>
    </row>
    <row r="112" s="1" customFormat="1" ht="33" customHeight="1" spans="1:56">
      <c r="A112" s="39">
        <f>ROW()-4</f>
        <v>108</v>
      </c>
      <c r="B112" s="40"/>
      <c r="C112" s="41"/>
      <c r="D112" s="35"/>
      <c r="E112" s="40"/>
      <c r="F112" s="42">
        <f>IF($C$2-D112+1&lt;$E$2,$C$2-D112+1,$E$2)</f>
        <v>31</v>
      </c>
      <c r="G112" s="5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70">
        <f>P112+Q112-R112</f>
        <v>0</v>
      </c>
      <c r="T112" s="75"/>
      <c r="U112" s="72"/>
      <c r="V112" s="77"/>
      <c r="W112" s="78"/>
      <c r="X112" s="78"/>
      <c r="Y112" s="78"/>
      <c r="Z112" s="78"/>
      <c r="AA112" s="78"/>
      <c r="AB112" s="87"/>
      <c r="AC112" s="86">
        <f>IF(G112="是",30,0)</f>
        <v>0</v>
      </c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93">
        <f>IFERROR(U112/$E$2*2*H112+I112*2,0)</f>
        <v>0</v>
      </c>
      <c r="AT112" s="86">
        <f>IFERROR(U112/$E$2*(J112+K112*0.2+L112+M112*0.5),0)</f>
        <v>0</v>
      </c>
      <c r="AU112" s="86">
        <f>ROUND(SUM(V112:AP112)-SUM(AQ112:AT112),2)</f>
        <v>0</v>
      </c>
      <c r="AV112" s="94"/>
      <c r="AW112" s="100"/>
      <c r="AX112" s="100"/>
      <c r="AY112" s="100"/>
      <c r="AZ112" s="100"/>
      <c r="BA112" s="86">
        <f>ROUND(AU112-SUM(AV112:AZ112),2)</f>
        <v>0</v>
      </c>
      <c r="BB112" s="101"/>
      <c r="BC112" s="103"/>
      <c r="BD112" s="69" t="str">
        <f>IF(U112-SUM(V112:AB112)=0,"正确","错误")</f>
        <v>正确</v>
      </c>
    </row>
    <row r="113" s="1" customFormat="1" ht="33" customHeight="1" spans="1:56">
      <c r="A113" s="39">
        <f>ROW()-4</f>
        <v>109</v>
      </c>
      <c r="B113" s="40"/>
      <c r="C113" s="41"/>
      <c r="D113" s="35"/>
      <c r="E113" s="40"/>
      <c r="F113" s="42">
        <f>IF($C$2-D113+1&lt;$E$2,$C$2-D113+1,$E$2)</f>
        <v>31</v>
      </c>
      <c r="G113" s="52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70">
        <f>P113+Q113-R113</f>
        <v>0</v>
      </c>
      <c r="T113" s="75"/>
      <c r="U113" s="72"/>
      <c r="V113" s="77"/>
      <c r="W113" s="78"/>
      <c r="X113" s="78"/>
      <c r="Y113" s="78"/>
      <c r="Z113" s="78"/>
      <c r="AA113" s="78"/>
      <c r="AB113" s="87"/>
      <c r="AC113" s="86">
        <f>IF(G113="是",30,0)</f>
        <v>0</v>
      </c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93">
        <f>IFERROR(U113/$E$2*2*H113+I113*2,0)</f>
        <v>0</v>
      </c>
      <c r="AT113" s="86">
        <f>IFERROR(U113/$E$2*(J113+K113*0.2+L113+M113*0.5),0)</f>
        <v>0</v>
      </c>
      <c r="AU113" s="86">
        <f>ROUND(SUM(V113:AP113)-SUM(AQ113:AT113),2)</f>
        <v>0</v>
      </c>
      <c r="AV113" s="94"/>
      <c r="AW113" s="100"/>
      <c r="AX113" s="100"/>
      <c r="AY113" s="100"/>
      <c r="AZ113" s="100"/>
      <c r="BA113" s="86">
        <f>ROUND(AU113-SUM(AV113:AZ113),2)</f>
        <v>0</v>
      </c>
      <c r="BB113" s="101"/>
      <c r="BC113" s="103"/>
      <c r="BD113" s="69" t="str">
        <f>IF(U113-SUM(V113:AB113)=0,"正确","错误")</f>
        <v>正确</v>
      </c>
    </row>
    <row r="114" s="1" customFormat="1" ht="33" customHeight="1" spans="1:56">
      <c r="A114" s="39">
        <f>ROW()-4</f>
        <v>110</v>
      </c>
      <c r="B114" s="40"/>
      <c r="C114" s="41"/>
      <c r="D114" s="35"/>
      <c r="E114" s="40"/>
      <c r="F114" s="42">
        <f>IF($C$2-D114+1&lt;$E$2,$C$2-D114+1,$E$2)</f>
        <v>31</v>
      </c>
      <c r="G114" s="52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70">
        <f>P114+Q114-R114</f>
        <v>0</v>
      </c>
      <c r="T114" s="75"/>
      <c r="U114" s="72"/>
      <c r="V114" s="77"/>
      <c r="W114" s="78"/>
      <c r="X114" s="78"/>
      <c r="Y114" s="78"/>
      <c r="Z114" s="78"/>
      <c r="AA114" s="78"/>
      <c r="AB114" s="87"/>
      <c r="AC114" s="86">
        <f>IF(G114="是",30,0)</f>
        <v>0</v>
      </c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93">
        <f>IFERROR(U114/$E$2*2*H114+I114*2,0)</f>
        <v>0</v>
      </c>
      <c r="AT114" s="86">
        <f>IFERROR(U114/$E$2*(J114+K114*0.2+L114+M114*0.5),0)</f>
        <v>0</v>
      </c>
      <c r="AU114" s="86">
        <f>ROUND(SUM(V114:AP114)-SUM(AQ114:AT114),2)</f>
        <v>0</v>
      </c>
      <c r="AV114" s="94"/>
      <c r="AW114" s="100"/>
      <c r="AX114" s="100"/>
      <c r="AY114" s="100"/>
      <c r="AZ114" s="100"/>
      <c r="BA114" s="86">
        <f>ROUND(AU114-SUM(AV114:AZ114),2)</f>
        <v>0</v>
      </c>
      <c r="BB114" s="101"/>
      <c r="BC114" s="103"/>
      <c r="BD114" s="69" t="str">
        <f>IF(U114-SUM(V114:AB114)=0,"正确","错误")</f>
        <v>正确</v>
      </c>
    </row>
    <row r="115" s="1" customFormat="1" ht="33" customHeight="1" spans="1:56">
      <c r="A115" s="39">
        <f>ROW()-4</f>
        <v>111</v>
      </c>
      <c r="B115" s="40"/>
      <c r="C115" s="41"/>
      <c r="D115" s="35"/>
      <c r="E115" s="40"/>
      <c r="F115" s="42">
        <f>IF($C$2-D115+1&lt;$E$2,$C$2-D115+1,$E$2)</f>
        <v>31</v>
      </c>
      <c r="G115" s="52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70">
        <f>P115+Q115-R115</f>
        <v>0</v>
      </c>
      <c r="T115" s="75"/>
      <c r="U115" s="72"/>
      <c r="V115" s="77"/>
      <c r="W115" s="78"/>
      <c r="X115" s="78"/>
      <c r="Y115" s="78"/>
      <c r="Z115" s="78"/>
      <c r="AA115" s="78"/>
      <c r="AB115" s="87"/>
      <c r="AC115" s="86">
        <f>IF(G115="是",30,0)</f>
        <v>0</v>
      </c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93">
        <f>IFERROR(U115/$E$2*2*H115+I115*2,0)</f>
        <v>0</v>
      </c>
      <c r="AT115" s="86">
        <f>IFERROR(U115/$E$2*(J115+K115*0.2+L115+M115*0.5),0)</f>
        <v>0</v>
      </c>
      <c r="AU115" s="86">
        <f>ROUND(SUM(V115:AP115)-SUM(AQ115:AT115),2)</f>
        <v>0</v>
      </c>
      <c r="AV115" s="94"/>
      <c r="AW115" s="100"/>
      <c r="AX115" s="100"/>
      <c r="AY115" s="100"/>
      <c r="AZ115" s="100"/>
      <c r="BA115" s="86">
        <f>ROUND(AU115-SUM(AV115:AZ115),2)</f>
        <v>0</v>
      </c>
      <c r="BB115" s="101"/>
      <c r="BC115" s="103"/>
      <c r="BD115" s="69" t="str">
        <f>IF(U115-SUM(V115:AB115)=0,"正确","错误")</f>
        <v>正确</v>
      </c>
    </row>
    <row r="116" s="1" customFormat="1" ht="33" customHeight="1" spans="1:56">
      <c r="A116" s="39">
        <f>ROW()-4</f>
        <v>112</v>
      </c>
      <c r="B116" s="40"/>
      <c r="C116" s="41"/>
      <c r="D116" s="35"/>
      <c r="E116" s="40"/>
      <c r="F116" s="42">
        <f>IF($C$2-D116+1&lt;$E$2,$C$2-D116+1,$E$2)</f>
        <v>31</v>
      </c>
      <c r="G116" s="52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70">
        <f>P116+Q116-R116</f>
        <v>0</v>
      </c>
      <c r="T116" s="75"/>
      <c r="U116" s="72"/>
      <c r="V116" s="77"/>
      <c r="W116" s="78"/>
      <c r="X116" s="78"/>
      <c r="Y116" s="78"/>
      <c r="Z116" s="78"/>
      <c r="AA116" s="78"/>
      <c r="AB116" s="87"/>
      <c r="AC116" s="86">
        <f>IF(G116="是",30,0)</f>
        <v>0</v>
      </c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93">
        <f>IFERROR(U116/$E$2*2*H116+I116*2,0)</f>
        <v>0</v>
      </c>
      <c r="AT116" s="86">
        <f>IFERROR(U116/$E$2*(J116+K116*0.2+L116+M116*0.5),0)</f>
        <v>0</v>
      </c>
      <c r="AU116" s="86">
        <f>ROUND(SUM(V116:AP116)-SUM(AQ116:AT116),2)</f>
        <v>0</v>
      </c>
      <c r="AV116" s="94"/>
      <c r="AW116" s="100"/>
      <c r="AX116" s="100"/>
      <c r="AY116" s="100"/>
      <c r="AZ116" s="100"/>
      <c r="BA116" s="86">
        <f>ROUND(AU116-SUM(AV116:AZ116),2)</f>
        <v>0</v>
      </c>
      <c r="BB116" s="101"/>
      <c r="BC116" s="103"/>
      <c r="BD116" s="69" t="str">
        <f>IF(U116-SUM(V116:AB116)=0,"正确","错误")</f>
        <v>正确</v>
      </c>
    </row>
    <row r="117" s="1" customFormat="1" ht="33" customHeight="1" spans="1:56">
      <c r="A117" s="39">
        <f>ROW()-4</f>
        <v>113</v>
      </c>
      <c r="B117" s="40"/>
      <c r="C117" s="41"/>
      <c r="D117" s="35"/>
      <c r="E117" s="40"/>
      <c r="F117" s="42">
        <f>IF($C$2-D117+1&lt;$E$2,$C$2-D117+1,$E$2)</f>
        <v>31</v>
      </c>
      <c r="G117" s="52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70">
        <f>P117+Q117-R117</f>
        <v>0</v>
      </c>
      <c r="T117" s="75"/>
      <c r="U117" s="72"/>
      <c r="V117" s="77"/>
      <c r="W117" s="78"/>
      <c r="X117" s="78"/>
      <c r="Y117" s="78"/>
      <c r="Z117" s="78"/>
      <c r="AA117" s="78"/>
      <c r="AB117" s="87"/>
      <c r="AC117" s="86">
        <f>IF(G117="是",30,0)</f>
        <v>0</v>
      </c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93">
        <f>IFERROR(U117/$E$2*2*H117+I117*2,0)</f>
        <v>0</v>
      </c>
      <c r="AT117" s="86">
        <f>IFERROR(U117/$E$2*(J117+K117*0.2+L117+M117*0.5),0)</f>
        <v>0</v>
      </c>
      <c r="AU117" s="86">
        <f>ROUND(SUM(V117:AP117)-SUM(AQ117:AT117),2)</f>
        <v>0</v>
      </c>
      <c r="AV117" s="94"/>
      <c r="AW117" s="100"/>
      <c r="AX117" s="100"/>
      <c r="AY117" s="100"/>
      <c r="AZ117" s="100"/>
      <c r="BA117" s="86">
        <f>ROUND(AU117-SUM(AV117:AZ117),2)</f>
        <v>0</v>
      </c>
      <c r="BB117" s="101"/>
      <c r="BC117" s="103"/>
      <c r="BD117" s="69" t="str">
        <f>IF(U117-SUM(V117:AB117)=0,"正确","错误")</f>
        <v>正确</v>
      </c>
    </row>
    <row r="118" s="1" customFormat="1" ht="33" customHeight="1" spans="1:56">
      <c r="A118" s="39">
        <f>ROW()-4</f>
        <v>114</v>
      </c>
      <c r="B118" s="40"/>
      <c r="C118" s="41"/>
      <c r="D118" s="35"/>
      <c r="E118" s="40"/>
      <c r="F118" s="42">
        <f>IF($C$2-D118+1&lt;$E$2,$C$2-D118+1,$E$2)</f>
        <v>31</v>
      </c>
      <c r="G118" s="52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70">
        <f>P118+Q118-R118</f>
        <v>0</v>
      </c>
      <c r="T118" s="75"/>
      <c r="U118" s="72"/>
      <c r="V118" s="77"/>
      <c r="W118" s="78"/>
      <c r="X118" s="78"/>
      <c r="Y118" s="78"/>
      <c r="Z118" s="78"/>
      <c r="AA118" s="78"/>
      <c r="AB118" s="87"/>
      <c r="AC118" s="86">
        <f>IF(G118="是",30,0)</f>
        <v>0</v>
      </c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93">
        <f>IFERROR(U118/$E$2*2*H118+I118*2,0)</f>
        <v>0</v>
      </c>
      <c r="AT118" s="86">
        <f>IFERROR(U118/$E$2*(J118+K118*0.2+L118+M118*0.5),0)</f>
        <v>0</v>
      </c>
      <c r="AU118" s="86">
        <f>ROUND(SUM(V118:AP118)-SUM(AQ118:AT118),2)</f>
        <v>0</v>
      </c>
      <c r="AV118" s="94"/>
      <c r="AW118" s="100"/>
      <c r="AX118" s="100"/>
      <c r="AY118" s="100"/>
      <c r="AZ118" s="100"/>
      <c r="BA118" s="86">
        <f>ROUND(AU118-SUM(AV118:AZ118),2)</f>
        <v>0</v>
      </c>
      <c r="BB118" s="101"/>
      <c r="BC118" s="103"/>
      <c r="BD118" s="69" t="str">
        <f>IF(U118-SUM(V118:AB118)=0,"正确","错误")</f>
        <v>正确</v>
      </c>
    </row>
    <row r="119" s="1" customFormat="1" ht="33" customHeight="1" spans="1:56">
      <c r="A119" s="39">
        <f>ROW()-4</f>
        <v>115</v>
      </c>
      <c r="B119" s="40"/>
      <c r="C119" s="41"/>
      <c r="D119" s="35"/>
      <c r="E119" s="40"/>
      <c r="F119" s="42">
        <f>IF($C$2-D119+1&lt;$E$2,$C$2-D119+1,$E$2)</f>
        <v>31</v>
      </c>
      <c r="G119" s="52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70">
        <f>P119+Q119-R119</f>
        <v>0</v>
      </c>
      <c r="T119" s="75"/>
      <c r="U119" s="72"/>
      <c r="V119" s="77"/>
      <c r="W119" s="78"/>
      <c r="X119" s="78"/>
      <c r="Y119" s="78"/>
      <c r="Z119" s="78"/>
      <c r="AA119" s="78"/>
      <c r="AB119" s="87"/>
      <c r="AC119" s="86">
        <f>IF(G119="是",30,0)</f>
        <v>0</v>
      </c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93">
        <f>IFERROR(U119/$E$2*2*H119+I119*2,0)</f>
        <v>0</v>
      </c>
      <c r="AT119" s="86">
        <f>IFERROR(U119/$E$2*(J119+K119*0.2+L119+M119*0.5),0)</f>
        <v>0</v>
      </c>
      <c r="AU119" s="86">
        <f>ROUND(SUM(V119:AP119)-SUM(AQ119:AT119),2)</f>
        <v>0</v>
      </c>
      <c r="AV119" s="94"/>
      <c r="AW119" s="100"/>
      <c r="AX119" s="100"/>
      <c r="AY119" s="100"/>
      <c r="AZ119" s="100"/>
      <c r="BA119" s="86">
        <f>ROUND(AU119-SUM(AV119:AZ119),2)</f>
        <v>0</v>
      </c>
      <c r="BB119" s="101"/>
      <c r="BC119" s="103"/>
      <c r="BD119" s="69" t="str">
        <f>IF(U119-SUM(V119:AB119)=0,"正确","错误")</f>
        <v>正确</v>
      </c>
    </row>
    <row r="120" s="1" customFormat="1" ht="33" customHeight="1" spans="1:56">
      <c r="A120" s="39">
        <f>ROW()-4</f>
        <v>116</v>
      </c>
      <c r="B120" s="40"/>
      <c r="C120" s="41"/>
      <c r="D120" s="35"/>
      <c r="E120" s="40"/>
      <c r="F120" s="42">
        <f>IF($C$2-D120+1&lt;$E$2,$C$2-D120+1,$E$2)</f>
        <v>31</v>
      </c>
      <c r="G120" s="52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70">
        <f>P120+Q120-R120</f>
        <v>0</v>
      </c>
      <c r="T120" s="75"/>
      <c r="U120" s="72"/>
      <c r="V120" s="77"/>
      <c r="W120" s="78"/>
      <c r="X120" s="78"/>
      <c r="Y120" s="78"/>
      <c r="Z120" s="78"/>
      <c r="AA120" s="78"/>
      <c r="AB120" s="87"/>
      <c r="AC120" s="86">
        <f>IF(G120="是",30,0)</f>
        <v>0</v>
      </c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93">
        <f>IFERROR(U120/$E$2*2*H120+I120*2,0)</f>
        <v>0</v>
      </c>
      <c r="AT120" s="86">
        <f>IFERROR(U120/$E$2*(J120+K120*0.2+L120+M120*0.5),0)</f>
        <v>0</v>
      </c>
      <c r="AU120" s="86">
        <f>ROUND(SUM(V120:AP120)-SUM(AQ120:AT120),2)</f>
        <v>0</v>
      </c>
      <c r="AV120" s="94"/>
      <c r="AW120" s="100"/>
      <c r="AX120" s="100"/>
      <c r="AY120" s="100"/>
      <c r="AZ120" s="100"/>
      <c r="BA120" s="86">
        <f>ROUND(AU120-SUM(AV120:AZ120),2)</f>
        <v>0</v>
      </c>
      <c r="BB120" s="101"/>
      <c r="BC120" s="103"/>
      <c r="BD120" s="69" t="str">
        <f>IF(U120-SUM(V120:AB120)=0,"正确","错误")</f>
        <v>正确</v>
      </c>
    </row>
    <row r="121" s="1" customFormat="1" ht="33" customHeight="1" spans="1:56">
      <c r="A121" s="39">
        <f>ROW()-4</f>
        <v>117</v>
      </c>
      <c r="B121" s="40"/>
      <c r="C121" s="41"/>
      <c r="D121" s="35"/>
      <c r="E121" s="40"/>
      <c r="F121" s="42">
        <f>IF($C$2-D121+1&lt;$E$2,$C$2-D121+1,$E$2)</f>
        <v>31</v>
      </c>
      <c r="G121" s="52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70">
        <f>P121+Q121-R121</f>
        <v>0</v>
      </c>
      <c r="T121" s="75"/>
      <c r="U121" s="72"/>
      <c r="V121" s="77"/>
      <c r="W121" s="78"/>
      <c r="X121" s="78"/>
      <c r="Y121" s="78"/>
      <c r="Z121" s="78"/>
      <c r="AA121" s="78"/>
      <c r="AB121" s="87"/>
      <c r="AC121" s="86">
        <f>IF(G121="是",30,0)</f>
        <v>0</v>
      </c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93">
        <f>IFERROR(U121/$E$2*2*H121+I121*2,0)</f>
        <v>0</v>
      </c>
      <c r="AT121" s="86">
        <f>IFERROR(U121/$E$2*(J121+K121*0.2+L121+M121*0.5),0)</f>
        <v>0</v>
      </c>
      <c r="AU121" s="86">
        <f>ROUND(SUM(V121:AP121)-SUM(AQ121:AT121),2)</f>
        <v>0</v>
      </c>
      <c r="AV121" s="94"/>
      <c r="AW121" s="100"/>
      <c r="AX121" s="100"/>
      <c r="AY121" s="100"/>
      <c r="AZ121" s="100"/>
      <c r="BA121" s="86">
        <f>ROUND(AU121-SUM(AV121:AZ121),2)</f>
        <v>0</v>
      </c>
      <c r="BB121" s="101"/>
      <c r="BC121" s="103"/>
      <c r="BD121" s="69" t="str">
        <f>IF(U121-SUM(V121:AB121)=0,"正确","错误")</f>
        <v>正确</v>
      </c>
    </row>
    <row r="122" s="1" customFormat="1" ht="33" customHeight="1" spans="1:56">
      <c r="A122" s="39">
        <f>ROW()-4</f>
        <v>118</v>
      </c>
      <c r="B122" s="40"/>
      <c r="C122" s="41"/>
      <c r="D122" s="35"/>
      <c r="E122" s="40"/>
      <c r="F122" s="42">
        <f>IF($C$2-D122+1&lt;$E$2,$C$2-D122+1,$E$2)</f>
        <v>31</v>
      </c>
      <c r="G122" s="52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70">
        <f>P122+Q122-R122</f>
        <v>0</v>
      </c>
      <c r="T122" s="75"/>
      <c r="U122" s="72"/>
      <c r="V122" s="77"/>
      <c r="W122" s="78"/>
      <c r="X122" s="78"/>
      <c r="Y122" s="78"/>
      <c r="Z122" s="78"/>
      <c r="AA122" s="78"/>
      <c r="AB122" s="87"/>
      <c r="AC122" s="86">
        <f>IF(G122="是",30,0)</f>
        <v>0</v>
      </c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93">
        <f>IFERROR(U122/$E$2*2*H122+I122*2,0)</f>
        <v>0</v>
      </c>
      <c r="AT122" s="86">
        <f>IFERROR(U122/$E$2*(J122+K122*0.2+L122+M122*0.5),0)</f>
        <v>0</v>
      </c>
      <c r="AU122" s="86">
        <f>ROUND(SUM(V122:AP122)-SUM(AQ122:AT122),2)</f>
        <v>0</v>
      </c>
      <c r="AV122" s="94"/>
      <c r="AW122" s="100"/>
      <c r="AX122" s="100"/>
      <c r="AY122" s="100"/>
      <c r="AZ122" s="100"/>
      <c r="BA122" s="86">
        <f>ROUND(AU122-SUM(AV122:AZ122),2)</f>
        <v>0</v>
      </c>
      <c r="BB122" s="101"/>
      <c r="BC122" s="103"/>
      <c r="BD122" s="69" t="str">
        <f>IF(U122-SUM(V122:AB122)=0,"正确","错误")</f>
        <v>正确</v>
      </c>
    </row>
    <row r="123" s="1" customFormat="1" ht="33" customHeight="1" spans="1:56">
      <c r="A123" s="39">
        <f>ROW()-4</f>
        <v>119</v>
      </c>
      <c r="B123" s="40"/>
      <c r="C123" s="41"/>
      <c r="D123" s="35"/>
      <c r="E123" s="40"/>
      <c r="F123" s="42">
        <f>IF($C$2-D123+1&lt;$E$2,$C$2-D123+1,$E$2)</f>
        <v>31</v>
      </c>
      <c r="G123" s="52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70">
        <f>P123+Q123-R123</f>
        <v>0</v>
      </c>
      <c r="T123" s="75"/>
      <c r="U123" s="72"/>
      <c r="V123" s="77"/>
      <c r="W123" s="78"/>
      <c r="X123" s="78"/>
      <c r="Y123" s="78"/>
      <c r="Z123" s="78"/>
      <c r="AA123" s="78"/>
      <c r="AB123" s="87"/>
      <c r="AC123" s="86">
        <f>IF(G123="是",30,0)</f>
        <v>0</v>
      </c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93">
        <f>IFERROR(U123/$E$2*2*H123+I123*2,0)</f>
        <v>0</v>
      </c>
      <c r="AT123" s="86">
        <f>IFERROR(U123/$E$2*(J123+K123*0.2+L123+M123*0.5),0)</f>
        <v>0</v>
      </c>
      <c r="AU123" s="86">
        <f>ROUND(SUM(V123:AP123)-SUM(AQ123:AT123),2)</f>
        <v>0</v>
      </c>
      <c r="AV123" s="94"/>
      <c r="AW123" s="100"/>
      <c r="AX123" s="100"/>
      <c r="AY123" s="100"/>
      <c r="AZ123" s="100"/>
      <c r="BA123" s="86">
        <f>ROUND(AU123-SUM(AV123:AZ123),2)</f>
        <v>0</v>
      </c>
      <c r="BB123" s="101"/>
      <c r="BC123" s="103"/>
      <c r="BD123" s="69" t="str">
        <f>IF(U123-SUM(V123:AB123)=0,"正确","错误")</f>
        <v>正确</v>
      </c>
    </row>
    <row r="124" s="1" customFormat="1" ht="33" customHeight="1" spans="1:56">
      <c r="A124" s="39">
        <f>ROW()-4</f>
        <v>120</v>
      </c>
      <c r="B124" s="40"/>
      <c r="C124" s="41"/>
      <c r="D124" s="35"/>
      <c r="E124" s="40"/>
      <c r="F124" s="42">
        <f>IF($C$2-D124+1&lt;$E$2,$C$2-D124+1,$E$2)</f>
        <v>31</v>
      </c>
      <c r="G124" s="52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70">
        <f>P124+Q124-R124</f>
        <v>0</v>
      </c>
      <c r="T124" s="75"/>
      <c r="U124" s="72"/>
      <c r="V124" s="77"/>
      <c r="W124" s="78"/>
      <c r="X124" s="78"/>
      <c r="Y124" s="78"/>
      <c r="Z124" s="78"/>
      <c r="AA124" s="78"/>
      <c r="AB124" s="87"/>
      <c r="AC124" s="86">
        <f>IF(G124="是",30,0)</f>
        <v>0</v>
      </c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93">
        <f>IFERROR(U124/$E$2*2*H124+I124*2,0)</f>
        <v>0</v>
      </c>
      <c r="AT124" s="86">
        <f>IFERROR(U124/$E$2*(J124+K124*0.2+L124+M124*0.5),0)</f>
        <v>0</v>
      </c>
      <c r="AU124" s="86">
        <f>ROUND(SUM(V124:AP124)-SUM(AQ124:AT124),2)</f>
        <v>0</v>
      </c>
      <c r="AV124" s="94"/>
      <c r="AW124" s="100"/>
      <c r="AX124" s="100"/>
      <c r="AY124" s="100"/>
      <c r="AZ124" s="100"/>
      <c r="BA124" s="86">
        <f>ROUND(AU124-SUM(AV124:AZ124),2)</f>
        <v>0</v>
      </c>
      <c r="BB124" s="101"/>
      <c r="BC124" s="103"/>
      <c r="BD124" s="69" t="str">
        <f>IF(U124-SUM(V124:AB124)=0,"正确","错误")</f>
        <v>正确</v>
      </c>
    </row>
    <row r="125" s="1" customFormat="1" ht="33" customHeight="1" spans="1:56">
      <c r="A125" s="39">
        <f>ROW()-4</f>
        <v>121</v>
      </c>
      <c r="B125" s="40"/>
      <c r="C125" s="41"/>
      <c r="D125" s="35"/>
      <c r="E125" s="40"/>
      <c r="F125" s="42">
        <f>IF($C$2-D125+1&lt;$E$2,$C$2-D125+1,$E$2)</f>
        <v>31</v>
      </c>
      <c r="G125" s="52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70">
        <f>P125+Q125-R125</f>
        <v>0</v>
      </c>
      <c r="T125" s="75"/>
      <c r="U125" s="72"/>
      <c r="V125" s="77"/>
      <c r="W125" s="78"/>
      <c r="X125" s="78"/>
      <c r="Y125" s="78"/>
      <c r="Z125" s="78"/>
      <c r="AA125" s="78"/>
      <c r="AB125" s="87"/>
      <c r="AC125" s="86">
        <f>IF(G125="是",30,0)</f>
        <v>0</v>
      </c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93">
        <f>IFERROR(U125/$E$2*2*H125+I125*2,0)</f>
        <v>0</v>
      </c>
      <c r="AT125" s="86">
        <f>IFERROR(U125/$E$2*(J125+K125*0.2+L125+M125*0.5),0)</f>
        <v>0</v>
      </c>
      <c r="AU125" s="86">
        <f>ROUND(SUM(V125:AP125)-SUM(AQ125:AT125),2)</f>
        <v>0</v>
      </c>
      <c r="AV125" s="94"/>
      <c r="AW125" s="100"/>
      <c r="AX125" s="100"/>
      <c r="AY125" s="100"/>
      <c r="AZ125" s="100"/>
      <c r="BA125" s="86">
        <f>ROUND(AU125-SUM(AV125:AZ125),2)</f>
        <v>0</v>
      </c>
      <c r="BB125" s="101"/>
      <c r="BC125" s="103"/>
      <c r="BD125" s="69" t="str">
        <f>IF(U125-SUM(V125:AB125)=0,"正确","错误")</f>
        <v>正确</v>
      </c>
    </row>
    <row r="126" s="1" customFormat="1" ht="33" customHeight="1" spans="1:56">
      <c r="A126" s="39">
        <f>ROW()-4</f>
        <v>122</v>
      </c>
      <c r="B126" s="40"/>
      <c r="C126" s="41"/>
      <c r="D126" s="35"/>
      <c r="E126" s="40"/>
      <c r="F126" s="42">
        <f>IF($C$2-D126+1&lt;$E$2,$C$2-D126+1,$E$2)</f>
        <v>31</v>
      </c>
      <c r="G126" s="52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70">
        <f>P126+Q126-R126</f>
        <v>0</v>
      </c>
      <c r="T126" s="75"/>
      <c r="U126" s="72"/>
      <c r="V126" s="77"/>
      <c r="W126" s="78"/>
      <c r="X126" s="78"/>
      <c r="Y126" s="78"/>
      <c r="Z126" s="78"/>
      <c r="AA126" s="78"/>
      <c r="AB126" s="87"/>
      <c r="AC126" s="86">
        <f>IF(G126="是",30,0)</f>
        <v>0</v>
      </c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93">
        <f>IFERROR(U126/$E$2*2*H126+I126*2,0)</f>
        <v>0</v>
      </c>
      <c r="AT126" s="86">
        <f>IFERROR(U126/$E$2*(J126+K126*0.2+L126+M126*0.5),0)</f>
        <v>0</v>
      </c>
      <c r="AU126" s="86">
        <f>ROUND(SUM(V126:AP126)-SUM(AQ126:AT126),2)</f>
        <v>0</v>
      </c>
      <c r="AV126" s="94"/>
      <c r="AW126" s="100"/>
      <c r="AX126" s="100"/>
      <c r="AY126" s="100"/>
      <c r="AZ126" s="100"/>
      <c r="BA126" s="86">
        <f>ROUND(AU126-SUM(AV126:AZ126),2)</f>
        <v>0</v>
      </c>
      <c r="BB126" s="101"/>
      <c r="BC126" s="103"/>
      <c r="BD126" s="69" t="str">
        <f>IF(U126-SUM(V126:AB126)=0,"正确","错误")</f>
        <v>正确</v>
      </c>
    </row>
    <row r="127" s="1" customFormat="1" ht="33" customHeight="1" spans="1:56">
      <c r="A127" s="39">
        <f>ROW()-4</f>
        <v>123</v>
      </c>
      <c r="B127" s="40"/>
      <c r="C127" s="41"/>
      <c r="D127" s="35"/>
      <c r="E127" s="40"/>
      <c r="F127" s="42">
        <f>IF($C$2-D127+1&lt;$E$2,$C$2-D127+1,$E$2)</f>
        <v>31</v>
      </c>
      <c r="G127" s="52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70">
        <f>P127+Q127-R127</f>
        <v>0</v>
      </c>
      <c r="T127" s="75"/>
      <c r="U127" s="72"/>
      <c r="V127" s="77"/>
      <c r="W127" s="78"/>
      <c r="X127" s="78"/>
      <c r="Y127" s="78"/>
      <c r="Z127" s="78"/>
      <c r="AA127" s="78"/>
      <c r="AB127" s="87"/>
      <c r="AC127" s="86">
        <f>IF(G127="是",30,0)</f>
        <v>0</v>
      </c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93">
        <f>IFERROR(U127/$E$2*2*H127+I127*2,0)</f>
        <v>0</v>
      </c>
      <c r="AT127" s="86">
        <f>IFERROR(U127/$E$2*(J127+K127*0.2+L127+M127*0.5),0)</f>
        <v>0</v>
      </c>
      <c r="AU127" s="86">
        <f>ROUND(SUM(V127:AP127)-SUM(AQ127:AT127),2)</f>
        <v>0</v>
      </c>
      <c r="AV127" s="94"/>
      <c r="AW127" s="100"/>
      <c r="AX127" s="100"/>
      <c r="AY127" s="100"/>
      <c r="AZ127" s="100"/>
      <c r="BA127" s="86">
        <f>ROUND(AU127-SUM(AV127:AZ127),2)</f>
        <v>0</v>
      </c>
      <c r="BB127" s="101"/>
      <c r="BC127" s="103"/>
      <c r="BD127" s="69" t="str">
        <f>IF(U127-SUM(V127:AB127)=0,"正确","错误")</f>
        <v>正确</v>
      </c>
    </row>
    <row r="128" s="1" customFormat="1" ht="33" customHeight="1" spans="1:56">
      <c r="A128" s="39">
        <f>ROW()-4</f>
        <v>124</v>
      </c>
      <c r="B128" s="40"/>
      <c r="C128" s="41"/>
      <c r="D128" s="35"/>
      <c r="E128" s="40"/>
      <c r="F128" s="42">
        <f>IF($C$2-D128+1&lt;$E$2,$C$2-D128+1,$E$2)</f>
        <v>31</v>
      </c>
      <c r="G128" s="52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70">
        <f>P128+Q128-R128</f>
        <v>0</v>
      </c>
      <c r="T128" s="75"/>
      <c r="U128" s="72"/>
      <c r="V128" s="77"/>
      <c r="W128" s="78"/>
      <c r="X128" s="78"/>
      <c r="Y128" s="78"/>
      <c r="Z128" s="78"/>
      <c r="AA128" s="78"/>
      <c r="AB128" s="87"/>
      <c r="AC128" s="86">
        <f>IF(G128="是",30,0)</f>
        <v>0</v>
      </c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93">
        <f>IFERROR(U128/$E$2*2*H128+I128*2,0)</f>
        <v>0</v>
      </c>
      <c r="AT128" s="86">
        <f>IFERROR(U128/$E$2*(J128+K128*0.2+L128+M128*0.5),0)</f>
        <v>0</v>
      </c>
      <c r="AU128" s="86">
        <f>ROUND(SUM(V128:AP128)-SUM(AQ128:AT128),2)</f>
        <v>0</v>
      </c>
      <c r="AV128" s="94"/>
      <c r="AW128" s="100"/>
      <c r="AX128" s="100"/>
      <c r="AY128" s="100"/>
      <c r="AZ128" s="100"/>
      <c r="BA128" s="86">
        <f>ROUND(AU128-SUM(AV128:AZ128),2)</f>
        <v>0</v>
      </c>
      <c r="BB128" s="101"/>
      <c r="BC128" s="103"/>
      <c r="BD128" s="69" t="str">
        <f>IF(U128-SUM(V128:AB128)=0,"正确","错误")</f>
        <v>正确</v>
      </c>
    </row>
    <row r="129" s="1" customFormat="1" ht="33" customHeight="1" spans="1:56">
      <c r="A129" s="39">
        <f>ROW()-4</f>
        <v>125</v>
      </c>
      <c r="B129" s="40"/>
      <c r="C129" s="41"/>
      <c r="D129" s="35"/>
      <c r="E129" s="40"/>
      <c r="F129" s="42">
        <f>IF($C$2-D129+1&lt;$E$2,$C$2-D129+1,$E$2)</f>
        <v>31</v>
      </c>
      <c r="G129" s="52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70">
        <f>P129+Q129-R129</f>
        <v>0</v>
      </c>
      <c r="T129" s="75"/>
      <c r="U129" s="72"/>
      <c r="V129" s="77"/>
      <c r="W129" s="78"/>
      <c r="X129" s="78"/>
      <c r="Y129" s="78"/>
      <c r="Z129" s="78"/>
      <c r="AA129" s="78"/>
      <c r="AB129" s="87"/>
      <c r="AC129" s="86">
        <f>IF(G129="是",30,0)</f>
        <v>0</v>
      </c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93">
        <f>IFERROR(U129/$E$2*2*H129+I129*2,0)</f>
        <v>0</v>
      </c>
      <c r="AT129" s="86">
        <f>IFERROR(U129/$E$2*(J129+K129*0.2+L129+M129*0.5),0)</f>
        <v>0</v>
      </c>
      <c r="AU129" s="86">
        <f>ROUND(SUM(V129:AP129)-SUM(AQ129:AT129),2)</f>
        <v>0</v>
      </c>
      <c r="AV129" s="94"/>
      <c r="AW129" s="100"/>
      <c r="AX129" s="100"/>
      <c r="AY129" s="100"/>
      <c r="AZ129" s="100"/>
      <c r="BA129" s="86">
        <f>ROUND(AU129-SUM(AV129:AZ129),2)</f>
        <v>0</v>
      </c>
      <c r="BB129" s="101"/>
      <c r="BC129" s="103"/>
      <c r="BD129" s="69" t="str">
        <f>IF(U129-SUM(V129:AB129)=0,"正确","错误")</f>
        <v>正确</v>
      </c>
    </row>
    <row r="130" s="1" customFormat="1" ht="33" customHeight="1" spans="1:56">
      <c r="A130" s="39">
        <f>ROW()-4</f>
        <v>126</v>
      </c>
      <c r="B130" s="40"/>
      <c r="C130" s="41"/>
      <c r="D130" s="35"/>
      <c r="E130" s="40"/>
      <c r="F130" s="42">
        <f>IF($C$2-D130+1&lt;$E$2,$C$2-D130+1,$E$2)</f>
        <v>31</v>
      </c>
      <c r="G130" s="52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70">
        <f>P130+Q130-R130</f>
        <v>0</v>
      </c>
      <c r="T130" s="75"/>
      <c r="U130" s="72"/>
      <c r="V130" s="77"/>
      <c r="W130" s="78"/>
      <c r="X130" s="78"/>
      <c r="Y130" s="78"/>
      <c r="Z130" s="78"/>
      <c r="AA130" s="78"/>
      <c r="AB130" s="87"/>
      <c r="AC130" s="86">
        <f>IF(G130="是",30,0)</f>
        <v>0</v>
      </c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93">
        <f>IFERROR(U130/$E$2*2*H130+I130*2,0)</f>
        <v>0</v>
      </c>
      <c r="AT130" s="86">
        <f>IFERROR(U130/$E$2*(J130+K130*0.2+L130+M130*0.5),0)</f>
        <v>0</v>
      </c>
      <c r="AU130" s="86">
        <f>ROUND(SUM(V130:AP130)-SUM(AQ130:AT130),2)</f>
        <v>0</v>
      </c>
      <c r="AV130" s="94"/>
      <c r="AW130" s="100"/>
      <c r="AX130" s="100"/>
      <c r="AY130" s="100"/>
      <c r="AZ130" s="100"/>
      <c r="BA130" s="86">
        <f>ROUND(AU130-SUM(AV130:AZ130),2)</f>
        <v>0</v>
      </c>
      <c r="BB130" s="101"/>
      <c r="BC130" s="103"/>
      <c r="BD130" s="69" t="str">
        <f>IF(U130-SUM(V130:AB130)=0,"正确","错误")</f>
        <v>正确</v>
      </c>
    </row>
    <row r="131" s="1" customFormat="1" ht="33" customHeight="1" spans="1:56">
      <c r="A131" s="39">
        <f>ROW()-4</f>
        <v>127</v>
      </c>
      <c r="B131" s="40"/>
      <c r="C131" s="41"/>
      <c r="D131" s="35"/>
      <c r="E131" s="40"/>
      <c r="F131" s="42">
        <f>IF($C$2-D131+1&lt;$E$2,$C$2-D131+1,$E$2)</f>
        <v>31</v>
      </c>
      <c r="G131" s="52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70">
        <f>P131+Q131-R131</f>
        <v>0</v>
      </c>
      <c r="T131" s="75"/>
      <c r="U131" s="72"/>
      <c r="V131" s="77"/>
      <c r="W131" s="78"/>
      <c r="X131" s="78"/>
      <c r="Y131" s="78"/>
      <c r="Z131" s="78"/>
      <c r="AA131" s="78"/>
      <c r="AB131" s="87"/>
      <c r="AC131" s="86">
        <f>IF(G131="是",30,0)</f>
        <v>0</v>
      </c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93">
        <f>IFERROR(U131/$E$2*2*H131+I131*2,0)</f>
        <v>0</v>
      </c>
      <c r="AT131" s="86">
        <f>IFERROR(U131/$E$2*(J131+K131*0.2+L131+M131*0.5),0)</f>
        <v>0</v>
      </c>
      <c r="AU131" s="86">
        <f>ROUND(SUM(V131:AP131)-SUM(AQ131:AT131),2)</f>
        <v>0</v>
      </c>
      <c r="AV131" s="94"/>
      <c r="AW131" s="100"/>
      <c r="AX131" s="100"/>
      <c r="AY131" s="100"/>
      <c r="AZ131" s="100"/>
      <c r="BA131" s="86">
        <f>ROUND(AU131-SUM(AV131:AZ131),2)</f>
        <v>0</v>
      </c>
      <c r="BB131" s="101"/>
      <c r="BC131" s="103"/>
      <c r="BD131" s="69" t="str">
        <f>IF(U131-SUM(V131:AB131)=0,"正确","错误")</f>
        <v>正确</v>
      </c>
    </row>
    <row r="132" s="1" customFormat="1" ht="33" customHeight="1" spans="1:56">
      <c r="A132" s="39">
        <f>ROW()-4</f>
        <v>128</v>
      </c>
      <c r="B132" s="40"/>
      <c r="C132" s="41"/>
      <c r="D132" s="35"/>
      <c r="E132" s="40"/>
      <c r="F132" s="42">
        <f>IF($C$2-D132+1&lt;$E$2,$C$2-D132+1,$E$2)</f>
        <v>31</v>
      </c>
      <c r="G132" s="52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70">
        <f>P132+Q132-R132</f>
        <v>0</v>
      </c>
      <c r="T132" s="75"/>
      <c r="U132" s="72"/>
      <c r="V132" s="77"/>
      <c r="W132" s="78"/>
      <c r="X132" s="78"/>
      <c r="Y132" s="78"/>
      <c r="Z132" s="78"/>
      <c r="AA132" s="78"/>
      <c r="AB132" s="87"/>
      <c r="AC132" s="86">
        <f>IF(G132="是",30,0)</f>
        <v>0</v>
      </c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93">
        <f>IFERROR(U132/$E$2*2*H132+I132*2,0)</f>
        <v>0</v>
      </c>
      <c r="AT132" s="86">
        <f>IFERROR(U132/$E$2*(J132+K132*0.2+L132+M132*0.5),0)</f>
        <v>0</v>
      </c>
      <c r="AU132" s="86">
        <f>ROUND(SUM(V132:AP132)-SUM(AQ132:AT132),2)</f>
        <v>0</v>
      </c>
      <c r="AV132" s="94"/>
      <c r="AW132" s="100"/>
      <c r="AX132" s="100"/>
      <c r="AY132" s="100"/>
      <c r="AZ132" s="100"/>
      <c r="BA132" s="86">
        <f>ROUND(AU132-SUM(AV132:AZ132),2)</f>
        <v>0</v>
      </c>
      <c r="BB132" s="101"/>
      <c r="BC132" s="103"/>
      <c r="BD132" s="69" t="str">
        <f>IF(U132-SUM(V132:AB132)=0,"正确","错误")</f>
        <v>正确</v>
      </c>
    </row>
    <row r="133" s="1" customFormat="1" ht="33" customHeight="1" spans="1:56">
      <c r="A133" s="39">
        <f>ROW()-4</f>
        <v>129</v>
      </c>
      <c r="B133" s="40"/>
      <c r="C133" s="41"/>
      <c r="D133" s="35"/>
      <c r="E133" s="40"/>
      <c r="F133" s="42">
        <f>IF($C$2-D133+1&lt;$E$2,$C$2-D133+1,$E$2)</f>
        <v>31</v>
      </c>
      <c r="G133" s="52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70">
        <f>P133+Q133-R133</f>
        <v>0</v>
      </c>
      <c r="T133" s="75"/>
      <c r="U133" s="72"/>
      <c r="V133" s="77"/>
      <c r="W133" s="78"/>
      <c r="X133" s="78"/>
      <c r="Y133" s="78"/>
      <c r="Z133" s="78"/>
      <c r="AA133" s="78"/>
      <c r="AB133" s="87"/>
      <c r="AC133" s="86">
        <f>IF(G133="是",30,0)</f>
        <v>0</v>
      </c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93">
        <f>IFERROR(U133/$E$2*2*H133+I133*2,0)</f>
        <v>0</v>
      </c>
      <c r="AT133" s="86">
        <f>IFERROR(U133/$E$2*(J133+K133*0.2+L133+M133*0.5),0)</f>
        <v>0</v>
      </c>
      <c r="AU133" s="86">
        <f>ROUND(SUM(V133:AP133)-SUM(AQ133:AT133),2)</f>
        <v>0</v>
      </c>
      <c r="AV133" s="94"/>
      <c r="AW133" s="100"/>
      <c r="AX133" s="100"/>
      <c r="AY133" s="100"/>
      <c r="AZ133" s="100"/>
      <c r="BA133" s="86">
        <f>ROUND(AU133-SUM(AV133:AZ133),2)</f>
        <v>0</v>
      </c>
      <c r="BB133" s="101"/>
      <c r="BC133" s="103"/>
      <c r="BD133" s="69" t="str">
        <f>IF(U133-SUM(V133:AB133)=0,"正确","错误")</f>
        <v>正确</v>
      </c>
    </row>
    <row r="134" s="1" customFormat="1" ht="33" customHeight="1" spans="1:56">
      <c r="A134" s="39">
        <f>ROW()-4</f>
        <v>130</v>
      </c>
      <c r="B134" s="40"/>
      <c r="C134" s="41"/>
      <c r="D134" s="35"/>
      <c r="E134" s="40"/>
      <c r="F134" s="42">
        <f>IF($C$2-D134+1&lt;$E$2,$C$2-D134+1,$E$2)</f>
        <v>31</v>
      </c>
      <c r="G134" s="52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70">
        <f>P134+Q134-R134</f>
        <v>0</v>
      </c>
      <c r="T134" s="75"/>
      <c r="U134" s="72"/>
      <c r="V134" s="77"/>
      <c r="W134" s="78"/>
      <c r="X134" s="78"/>
      <c r="Y134" s="78"/>
      <c r="Z134" s="78"/>
      <c r="AA134" s="78"/>
      <c r="AB134" s="87"/>
      <c r="AC134" s="86">
        <f>IF(G134="是",30,0)</f>
        <v>0</v>
      </c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93">
        <f>IFERROR(U134/$E$2*2*H134+I134*2,0)</f>
        <v>0</v>
      </c>
      <c r="AT134" s="86">
        <f>IFERROR(U134/$E$2*(J134+K134*0.2+L134+M134*0.5),0)</f>
        <v>0</v>
      </c>
      <c r="AU134" s="86">
        <f>ROUND(SUM(V134:AP134)-SUM(AQ134:AT134),2)</f>
        <v>0</v>
      </c>
      <c r="AV134" s="94"/>
      <c r="AW134" s="100"/>
      <c r="AX134" s="100"/>
      <c r="AY134" s="100"/>
      <c r="AZ134" s="100"/>
      <c r="BA134" s="86">
        <f>ROUND(AU134-SUM(AV134:AZ134),2)</f>
        <v>0</v>
      </c>
      <c r="BB134" s="101"/>
      <c r="BC134" s="103"/>
      <c r="BD134" s="69" t="str">
        <f>IF(U134-SUM(V134:AB134)=0,"正确","错误")</f>
        <v>正确</v>
      </c>
    </row>
    <row r="135" s="1" customFormat="1" ht="33" customHeight="1" spans="1:56">
      <c r="A135" s="39">
        <f>ROW()-4</f>
        <v>131</v>
      </c>
      <c r="B135" s="40"/>
      <c r="C135" s="41"/>
      <c r="D135" s="35"/>
      <c r="E135" s="40"/>
      <c r="F135" s="42">
        <f>IF($C$2-D135+1&lt;$E$2,$C$2-D135+1,$E$2)</f>
        <v>31</v>
      </c>
      <c r="G135" s="52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70">
        <f>P135+Q135-R135</f>
        <v>0</v>
      </c>
      <c r="T135" s="75"/>
      <c r="U135" s="72"/>
      <c r="V135" s="77"/>
      <c r="W135" s="78"/>
      <c r="X135" s="78"/>
      <c r="Y135" s="78"/>
      <c r="Z135" s="78"/>
      <c r="AA135" s="78"/>
      <c r="AB135" s="87"/>
      <c r="AC135" s="86">
        <f>IF(G135="是",30,0)</f>
        <v>0</v>
      </c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93">
        <f>IFERROR(U135/$E$2*2*H135+I135*2,0)</f>
        <v>0</v>
      </c>
      <c r="AT135" s="86">
        <f>IFERROR(U135/$E$2*(J135+K135*0.2+L135+M135*0.5),0)</f>
        <v>0</v>
      </c>
      <c r="AU135" s="86">
        <f>ROUND(SUM(V135:AP135)-SUM(AQ135:AT135),2)</f>
        <v>0</v>
      </c>
      <c r="AV135" s="94"/>
      <c r="AW135" s="100"/>
      <c r="AX135" s="100"/>
      <c r="AY135" s="100"/>
      <c r="AZ135" s="100"/>
      <c r="BA135" s="86">
        <f>ROUND(AU135-SUM(AV135:AZ135),2)</f>
        <v>0</v>
      </c>
      <c r="BB135" s="101"/>
      <c r="BC135" s="103"/>
      <c r="BD135" s="69" t="str">
        <f>IF(U135-SUM(V135:AB135)=0,"正确","错误")</f>
        <v>正确</v>
      </c>
    </row>
    <row r="136" s="1" customFormat="1" ht="33" customHeight="1" spans="1:56">
      <c r="A136" s="39">
        <f>ROW()-4</f>
        <v>132</v>
      </c>
      <c r="B136" s="40"/>
      <c r="C136" s="41"/>
      <c r="D136" s="35"/>
      <c r="E136" s="40"/>
      <c r="F136" s="42">
        <f>IF($C$2-D136+1&lt;$E$2,$C$2-D136+1,$E$2)</f>
        <v>31</v>
      </c>
      <c r="G136" s="52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70">
        <f>P136+Q136-R136</f>
        <v>0</v>
      </c>
      <c r="T136" s="75"/>
      <c r="U136" s="72"/>
      <c r="V136" s="77"/>
      <c r="W136" s="78"/>
      <c r="X136" s="78"/>
      <c r="Y136" s="78"/>
      <c r="Z136" s="78"/>
      <c r="AA136" s="78"/>
      <c r="AB136" s="87"/>
      <c r="AC136" s="86">
        <f>IF(G136="是",30,0)</f>
        <v>0</v>
      </c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93">
        <f>IFERROR(U136/$E$2*2*H136+I136*2,0)</f>
        <v>0</v>
      </c>
      <c r="AT136" s="86">
        <f>IFERROR(U136/$E$2*(J136+K136*0.2+L136+M136*0.5),0)</f>
        <v>0</v>
      </c>
      <c r="AU136" s="86">
        <f>ROUND(SUM(V136:AP136)-SUM(AQ136:AT136),2)</f>
        <v>0</v>
      </c>
      <c r="AV136" s="94"/>
      <c r="AW136" s="100"/>
      <c r="AX136" s="100"/>
      <c r="AY136" s="100"/>
      <c r="AZ136" s="100"/>
      <c r="BA136" s="86">
        <f>ROUND(AU136-SUM(AV136:AZ136),2)</f>
        <v>0</v>
      </c>
      <c r="BB136" s="101"/>
      <c r="BC136" s="103"/>
      <c r="BD136" s="69" t="str">
        <f>IF(U136-SUM(V136:AB136)=0,"正确","错误")</f>
        <v>正确</v>
      </c>
    </row>
    <row r="137" s="1" customFormat="1" ht="33" customHeight="1" spans="1:56">
      <c r="A137" s="39">
        <f>ROW()-4</f>
        <v>133</v>
      </c>
      <c r="B137" s="40"/>
      <c r="C137" s="41"/>
      <c r="D137" s="35"/>
      <c r="E137" s="40"/>
      <c r="F137" s="42">
        <f>IF($C$2-D137+1&lt;$E$2,$C$2-D137+1,$E$2)</f>
        <v>31</v>
      </c>
      <c r="G137" s="52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70">
        <f>P137+Q137-R137</f>
        <v>0</v>
      </c>
      <c r="T137" s="75"/>
      <c r="U137" s="72"/>
      <c r="V137" s="77"/>
      <c r="W137" s="78"/>
      <c r="X137" s="78"/>
      <c r="Y137" s="78"/>
      <c r="Z137" s="78"/>
      <c r="AA137" s="78"/>
      <c r="AB137" s="87"/>
      <c r="AC137" s="86">
        <f>IF(G137="是",30,0)</f>
        <v>0</v>
      </c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93">
        <f>IFERROR(U137/$E$2*2*H137+I137*2,0)</f>
        <v>0</v>
      </c>
      <c r="AT137" s="86">
        <f>IFERROR(U137/$E$2*(J137+K137*0.2+L137+M137*0.5),0)</f>
        <v>0</v>
      </c>
      <c r="AU137" s="86">
        <f>ROUND(SUM(V137:AP137)-SUM(AQ137:AT137),2)</f>
        <v>0</v>
      </c>
      <c r="AV137" s="94"/>
      <c r="AW137" s="100"/>
      <c r="AX137" s="100"/>
      <c r="AY137" s="100"/>
      <c r="AZ137" s="100"/>
      <c r="BA137" s="86">
        <f>ROUND(AU137-SUM(AV137:AZ137),2)</f>
        <v>0</v>
      </c>
      <c r="BB137" s="101"/>
      <c r="BC137" s="103"/>
      <c r="BD137" s="69" t="str">
        <f>IF(U137-SUM(V137:AB137)=0,"正确","错误")</f>
        <v>正确</v>
      </c>
    </row>
    <row r="138" s="1" customFormat="1" ht="33" customHeight="1" spans="1:56">
      <c r="A138" s="39">
        <f>ROW()-4</f>
        <v>134</v>
      </c>
      <c r="B138" s="40"/>
      <c r="C138" s="41"/>
      <c r="D138" s="35"/>
      <c r="E138" s="40"/>
      <c r="F138" s="42">
        <f>IF($C$2-D138+1&lt;$E$2,$C$2-D138+1,$E$2)</f>
        <v>31</v>
      </c>
      <c r="G138" s="52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70">
        <f>P138+Q138-R138</f>
        <v>0</v>
      </c>
      <c r="T138" s="75"/>
      <c r="U138" s="72"/>
      <c r="V138" s="77"/>
      <c r="W138" s="78"/>
      <c r="X138" s="78"/>
      <c r="Y138" s="78"/>
      <c r="Z138" s="78"/>
      <c r="AA138" s="78"/>
      <c r="AB138" s="87"/>
      <c r="AC138" s="86">
        <f>IF(G138="是",30,0)</f>
        <v>0</v>
      </c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93">
        <f>IFERROR(U138/$E$2*2*H138+I138*2,0)</f>
        <v>0</v>
      </c>
      <c r="AT138" s="86">
        <f>IFERROR(U138/$E$2*(J138+K138*0.2+L138+M138*0.5),0)</f>
        <v>0</v>
      </c>
      <c r="AU138" s="86">
        <f>ROUND(SUM(V138:AP138)-SUM(AQ138:AT138),2)</f>
        <v>0</v>
      </c>
      <c r="AV138" s="94"/>
      <c r="AW138" s="100"/>
      <c r="AX138" s="100"/>
      <c r="AY138" s="100"/>
      <c r="AZ138" s="100"/>
      <c r="BA138" s="86">
        <f>ROUND(AU138-SUM(AV138:AZ138),2)</f>
        <v>0</v>
      </c>
      <c r="BB138" s="101"/>
      <c r="BC138" s="103"/>
      <c r="BD138" s="69" t="str">
        <f>IF(U138-SUM(V138:AB138)=0,"正确","错误")</f>
        <v>正确</v>
      </c>
    </row>
    <row r="139" s="1" customFormat="1" ht="33" customHeight="1" spans="1:56">
      <c r="A139" s="39">
        <f>ROW()-4</f>
        <v>135</v>
      </c>
      <c r="B139" s="40"/>
      <c r="C139" s="41"/>
      <c r="D139" s="35"/>
      <c r="E139" s="40"/>
      <c r="F139" s="42">
        <f>IF($C$2-D139+1&lt;$E$2,$C$2-D139+1,$E$2)</f>
        <v>31</v>
      </c>
      <c r="G139" s="52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70">
        <f>P139+Q139-R139</f>
        <v>0</v>
      </c>
      <c r="T139" s="75"/>
      <c r="U139" s="72"/>
      <c r="V139" s="77"/>
      <c r="W139" s="78"/>
      <c r="X139" s="78"/>
      <c r="Y139" s="78"/>
      <c r="Z139" s="78"/>
      <c r="AA139" s="78"/>
      <c r="AB139" s="87"/>
      <c r="AC139" s="86">
        <f>IF(G139="是",30,0)</f>
        <v>0</v>
      </c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93">
        <f>IFERROR(U139/$E$2*2*H139+I139*2,0)</f>
        <v>0</v>
      </c>
      <c r="AT139" s="86">
        <f>IFERROR(U139/$E$2*(J139+K139*0.2+L139+M139*0.5),0)</f>
        <v>0</v>
      </c>
      <c r="AU139" s="86">
        <f>ROUND(SUM(V139:AP139)-SUM(AQ139:AT139),2)</f>
        <v>0</v>
      </c>
      <c r="AV139" s="94"/>
      <c r="AW139" s="100"/>
      <c r="AX139" s="100"/>
      <c r="AY139" s="100"/>
      <c r="AZ139" s="100"/>
      <c r="BA139" s="86">
        <f>ROUND(AU139-SUM(AV139:AZ139),2)</f>
        <v>0</v>
      </c>
      <c r="BB139" s="101"/>
      <c r="BC139" s="103"/>
      <c r="BD139" s="69" t="str">
        <f>IF(U139-SUM(V139:AB139)=0,"正确","错误")</f>
        <v>正确</v>
      </c>
    </row>
    <row r="140" s="1" customFormat="1" ht="33" customHeight="1" spans="1:56">
      <c r="A140" s="39">
        <f>ROW()-4</f>
        <v>136</v>
      </c>
      <c r="B140" s="40"/>
      <c r="C140" s="41"/>
      <c r="D140" s="35"/>
      <c r="E140" s="40"/>
      <c r="F140" s="42">
        <f>IF($C$2-D140+1&lt;$E$2,$C$2-D140+1,$E$2)</f>
        <v>31</v>
      </c>
      <c r="G140" s="52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70">
        <f>P140+Q140-R140</f>
        <v>0</v>
      </c>
      <c r="T140" s="75"/>
      <c r="U140" s="72"/>
      <c r="V140" s="77"/>
      <c r="W140" s="78"/>
      <c r="X140" s="78"/>
      <c r="Y140" s="78"/>
      <c r="Z140" s="78"/>
      <c r="AA140" s="78"/>
      <c r="AB140" s="87"/>
      <c r="AC140" s="86">
        <f>IF(G140="是",30,0)</f>
        <v>0</v>
      </c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93">
        <f>IFERROR(U140/$E$2*2*H140+I140*2,0)</f>
        <v>0</v>
      </c>
      <c r="AT140" s="86">
        <f>IFERROR(U140/$E$2*(J140+K140*0.2+L140+M140*0.5),0)</f>
        <v>0</v>
      </c>
      <c r="AU140" s="86">
        <f>ROUND(SUM(V140:AP140)-SUM(AQ140:AT140),2)</f>
        <v>0</v>
      </c>
      <c r="AV140" s="94"/>
      <c r="AW140" s="100"/>
      <c r="AX140" s="100"/>
      <c r="AY140" s="100"/>
      <c r="AZ140" s="100"/>
      <c r="BA140" s="86">
        <f>ROUND(AU140-SUM(AV140:AZ140),2)</f>
        <v>0</v>
      </c>
      <c r="BB140" s="101"/>
      <c r="BC140" s="103"/>
      <c r="BD140" s="69" t="str">
        <f>IF(U140-SUM(V140:AB140)=0,"正确","错误")</f>
        <v>正确</v>
      </c>
    </row>
    <row r="141" s="1" customFormat="1" ht="33" customHeight="1" spans="1:56">
      <c r="A141" s="39">
        <f>ROW()-4</f>
        <v>137</v>
      </c>
      <c r="B141" s="40"/>
      <c r="C141" s="41"/>
      <c r="D141" s="35"/>
      <c r="E141" s="40"/>
      <c r="F141" s="42">
        <f>IF($C$2-D141+1&lt;$E$2,$C$2-D141+1,$E$2)</f>
        <v>31</v>
      </c>
      <c r="G141" s="52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70">
        <f>P141+Q141-R141</f>
        <v>0</v>
      </c>
      <c r="T141" s="75"/>
      <c r="U141" s="72"/>
      <c r="V141" s="77"/>
      <c r="W141" s="78"/>
      <c r="X141" s="78"/>
      <c r="Y141" s="78"/>
      <c r="Z141" s="78"/>
      <c r="AA141" s="78"/>
      <c r="AB141" s="87"/>
      <c r="AC141" s="86">
        <f>IF(G141="是",30,0)</f>
        <v>0</v>
      </c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93">
        <f>IFERROR(U141/$E$2*2*H141+I141*2,0)</f>
        <v>0</v>
      </c>
      <c r="AT141" s="86">
        <f>IFERROR(U141/$E$2*(J141+K141*0.2+L141+M141*0.5),0)</f>
        <v>0</v>
      </c>
      <c r="AU141" s="86">
        <f>ROUND(SUM(V141:AP141)-SUM(AQ141:AT141),2)</f>
        <v>0</v>
      </c>
      <c r="AV141" s="94"/>
      <c r="AW141" s="100"/>
      <c r="AX141" s="100"/>
      <c r="AY141" s="100"/>
      <c r="AZ141" s="100"/>
      <c r="BA141" s="86">
        <f>ROUND(AU141-SUM(AV141:AZ141),2)</f>
        <v>0</v>
      </c>
      <c r="BB141" s="101"/>
      <c r="BC141" s="103"/>
      <c r="BD141" s="69" t="str">
        <f>IF(U141-SUM(V141:AB141)=0,"正确","错误")</f>
        <v>正确</v>
      </c>
    </row>
    <row r="142" s="1" customFormat="1" ht="33" customHeight="1" spans="1:56">
      <c r="A142" s="39">
        <f>ROW()-4</f>
        <v>138</v>
      </c>
      <c r="B142" s="40"/>
      <c r="C142" s="41"/>
      <c r="D142" s="35"/>
      <c r="E142" s="40"/>
      <c r="F142" s="42">
        <f>IF($C$2-D142+1&lt;$E$2,$C$2-D142+1,$E$2)</f>
        <v>31</v>
      </c>
      <c r="G142" s="52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70">
        <f>P142+Q142-R142</f>
        <v>0</v>
      </c>
      <c r="T142" s="75"/>
      <c r="U142" s="72"/>
      <c r="V142" s="77"/>
      <c r="W142" s="78"/>
      <c r="X142" s="78"/>
      <c r="Y142" s="78"/>
      <c r="Z142" s="78"/>
      <c r="AA142" s="78"/>
      <c r="AB142" s="87"/>
      <c r="AC142" s="86">
        <f>IF(G142="是",30,0)</f>
        <v>0</v>
      </c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93">
        <f>IFERROR(U142/$E$2*2*H142+I142*2,0)</f>
        <v>0</v>
      </c>
      <c r="AT142" s="86">
        <f>IFERROR(U142/$E$2*(J142+K142*0.2+L142+M142*0.5),0)</f>
        <v>0</v>
      </c>
      <c r="AU142" s="86">
        <f>ROUND(SUM(V142:AP142)-SUM(AQ142:AT142),2)</f>
        <v>0</v>
      </c>
      <c r="AV142" s="94"/>
      <c r="AW142" s="100"/>
      <c r="AX142" s="100"/>
      <c r="AY142" s="100"/>
      <c r="AZ142" s="100"/>
      <c r="BA142" s="86">
        <f>ROUND(AU142-SUM(AV142:AZ142),2)</f>
        <v>0</v>
      </c>
      <c r="BB142" s="101"/>
      <c r="BC142" s="103"/>
      <c r="BD142" s="69" t="str">
        <f>IF(U142-SUM(V142:AB142)=0,"正确","错误")</f>
        <v>正确</v>
      </c>
    </row>
    <row r="143" s="1" customFormat="1" ht="33" customHeight="1" spans="1:56">
      <c r="A143" s="39">
        <f>ROW()-4</f>
        <v>139</v>
      </c>
      <c r="B143" s="40"/>
      <c r="C143" s="41"/>
      <c r="D143" s="35"/>
      <c r="E143" s="40"/>
      <c r="F143" s="42">
        <f>IF($C$2-D143+1&lt;$E$2,$C$2-D143+1,$E$2)</f>
        <v>31</v>
      </c>
      <c r="G143" s="52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70">
        <f>P143+Q143-R143</f>
        <v>0</v>
      </c>
      <c r="T143" s="75"/>
      <c r="U143" s="72"/>
      <c r="V143" s="77"/>
      <c r="W143" s="78"/>
      <c r="X143" s="78"/>
      <c r="Y143" s="78"/>
      <c r="Z143" s="78"/>
      <c r="AA143" s="78"/>
      <c r="AB143" s="87"/>
      <c r="AC143" s="86">
        <f>IF(G143="是",30,0)</f>
        <v>0</v>
      </c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93">
        <f>IFERROR(U143/$E$2*2*H143+I143*2,0)</f>
        <v>0</v>
      </c>
      <c r="AT143" s="86">
        <f>IFERROR(U143/$E$2*(J143+K143*0.2+L143+M143*0.5),0)</f>
        <v>0</v>
      </c>
      <c r="AU143" s="86">
        <f>ROUND(SUM(V143:AP143)-SUM(AQ143:AT143),2)</f>
        <v>0</v>
      </c>
      <c r="AV143" s="94"/>
      <c r="AW143" s="100"/>
      <c r="AX143" s="100"/>
      <c r="AY143" s="100"/>
      <c r="AZ143" s="100"/>
      <c r="BA143" s="86">
        <f>ROUND(AU143-SUM(AV143:AZ143),2)</f>
        <v>0</v>
      </c>
      <c r="BB143" s="101"/>
      <c r="BC143" s="103"/>
      <c r="BD143" s="69" t="str">
        <f>IF(U143-SUM(V143:AB143)=0,"正确","错误")</f>
        <v>正确</v>
      </c>
    </row>
    <row r="144" s="1" customFormat="1" ht="33" customHeight="1" spans="1:56">
      <c r="A144" s="39">
        <f>ROW()-4</f>
        <v>140</v>
      </c>
      <c r="B144" s="40"/>
      <c r="C144" s="41"/>
      <c r="D144" s="35"/>
      <c r="E144" s="40"/>
      <c r="F144" s="42">
        <f>IF($C$2-D144+1&lt;$E$2,$C$2-D144+1,$E$2)</f>
        <v>31</v>
      </c>
      <c r="G144" s="52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70">
        <f>P144+Q144-R144</f>
        <v>0</v>
      </c>
      <c r="T144" s="75"/>
      <c r="U144" s="72"/>
      <c r="V144" s="77"/>
      <c r="W144" s="78"/>
      <c r="X144" s="78"/>
      <c r="Y144" s="78"/>
      <c r="Z144" s="78"/>
      <c r="AA144" s="78"/>
      <c r="AB144" s="87"/>
      <c r="AC144" s="86">
        <f>IF(G144="是",30,0)</f>
        <v>0</v>
      </c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93">
        <f>IFERROR(U144/$E$2*2*H144+I144*2,0)</f>
        <v>0</v>
      </c>
      <c r="AT144" s="86">
        <f>IFERROR(U144/$E$2*(J144+K144*0.2+L144+M144*0.5),0)</f>
        <v>0</v>
      </c>
      <c r="AU144" s="86">
        <f>ROUND(SUM(V144:AP144)-SUM(AQ144:AT144),2)</f>
        <v>0</v>
      </c>
      <c r="AV144" s="94"/>
      <c r="AW144" s="100"/>
      <c r="AX144" s="100"/>
      <c r="AY144" s="100"/>
      <c r="AZ144" s="100"/>
      <c r="BA144" s="86">
        <f>ROUND(AU144-SUM(AV144:AZ144),2)</f>
        <v>0</v>
      </c>
      <c r="BB144" s="101"/>
      <c r="BC144" s="103"/>
      <c r="BD144" s="69" t="str">
        <f>IF(U144-SUM(V144:AB144)=0,"正确","错误")</f>
        <v>正确</v>
      </c>
    </row>
    <row r="145" s="1" customFormat="1" ht="33" customHeight="1" spans="1:56">
      <c r="A145" s="39">
        <f>ROW()-4</f>
        <v>141</v>
      </c>
      <c r="B145" s="40"/>
      <c r="C145" s="41"/>
      <c r="D145" s="35"/>
      <c r="E145" s="40"/>
      <c r="F145" s="42">
        <f>IF($C$2-D145+1&lt;$E$2,$C$2-D145+1,$E$2)</f>
        <v>31</v>
      </c>
      <c r="G145" s="52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70">
        <f>P145+Q145-R145</f>
        <v>0</v>
      </c>
      <c r="T145" s="75"/>
      <c r="U145" s="72"/>
      <c r="V145" s="77"/>
      <c r="W145" s="78"/>
      <c r="X145" s="78"/>
      <c r="Y145" s="78"/>
      <c r="Z145" s="78"/>
      <c r="AA145" s="78"/>
      <c r="AB145" s="87"/>
      <c r="AC145" s="86">
        <f>IF(G145="是",30,0)</f>
        <v>0</v>
      </c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93">
        <f>IFERROR(U145/$E$2*2*H145+I145*2,0)</f>
        <v>0</v>
      </c>
      <c r="AT145" s="86">
        <f>IFERROR(U145/$E$2*(J145+K145*0.2+L145+M145*0.5),0)</f>
        <v>0</v>
      </c>
      <c r="AU145" s="86">
        <f>ROUND(SUM(V145:AP145)-SUM(AQ145:AT145),2)</f>
        <v>0</v>
      </c>
      <c r="AV145" s="94"/>
      <c r="AW145" s="100"/>
      <c r="AX145" s="100"/>
      <c r="AY145" s="100"/>
      <c r="AZ145" s="100"/>
      <c r="BA145" s="86">
        <f>ROUND(AU145-SUM(AV145:AZ145),2)</f>
        <v>0</v>
      </c>
      <c r="BB145" s="101"/>
      <c r="BC145" s="103"/>
      <c r="BD145" s="69" t="str">
        <f>IF(U145-SUM(V145:AB145)=0,"正确","错误")</f>
        <v>正确</v>
      </c>
    </row>
    <row r="146" s="1" customFormat="1" ht="33" customHeight="1" spans="1:56">
      <c r="A146" s="39">
        <f>ROW()-4</f>
        <v>142</v>
      </c>
      <c r="B146" s="40"/>
      <c r="C146" s="41"/>
      <c r="D146" s="35"/>
      <c r="E146" s="40"/>
      <c r="F146" s="42">
        <f>IF($C$2-D146+1&lt;$E$2,$C$2-D146+1,$E$2)</f>
        <v>31</v>
      </c>
      <c r="G146" s="52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70">
        <f>P146+Q146-R146</f>
        <v>0</v>
      </c>
      <c r="T146" s="75"/>
      <c r="U146" s="72"/>
      <c r="V146" s="77"/>
      <c r="W146" s="78"/>
      <c r="X146" s="78"/>
      <c r="Y146" s="78"/>
      <c r="Z146" s="78"/>
      <c r="AA146" s="78"/>
      <c r="AB146" s="87"/>
      <c r="AC146" s="86">
        <f>IF(G146="是",30,0)</f>
        <v>0</v>
      </c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93">
        <f>IFERROR(U146/$E$2*2*H146+I146*2,0)</f>
        <v>0</v>
      </c>
      <c r="AT146" s="86">
        <f>IFERROR(U146/$E$2*(J146+K146*0.2+L146+M146*0.5),0)</f>
        <v>0</v>
      </c>
      <c r="AU146" s="86">
        <f>ROUND(SUM(V146:AP146)-SUM(AQ146:AT146),2)</f>
        <v>0</v>
      </c>
      <c r="AV146" s="94"/>
      <c r="AW146" s="100"/>
      <c r="AX146" s="100"/>
      <c r="AY146" s="100"/>
      <c r="AZ146" s="100"/>
      <c r="BA146" s="86">
        <f>ROUND(AU146-SUM(AV146:AZ146),2)</f>
        <v>0</v>
      </c>
      <c r="BB146" s="101"/>
      <c r="BC146" s="103"/>
      <c r="BD146" s="69" t="str">
        <f>IF(U146-SUM(V146:AB146)=0,"正确","错误")</f>
        <v>正确</v>
      </c>
    </row>
    <row r="147" s="1" customFormat="1" ht="33" customHeight="1" spans="1:56">
      <c r="A147" s="39">
        <f>ROW()-4</f>
        <v>143</v>
      </c>
      <c r="B147" s="40"/>
      <c r="C147" s="41"/>
      <c r="D147" s="35"/>
      <c r="E147" s="40"/>
      <c r="F147" s="42">
        <f>IF($C$2-D147+1&lt;$E$2,$C$2-D147+1,$E$2)</f>
        <v>31</v>
      </c>
      <c r="G147" s="52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70">
        <f>P147+Q147-R147</f>
        <v>0</v>
      </c>
      <c r="T147" s="75"/>
      <c r="U147" s="72"/>
      <c r="V147" s="77"/>
      <c r="W147" s="78"/>
      <c r="X147" s="78"/>
      <c r="Y147" s="78"/>
      <c r="Z147" s="78"/>
      <c r="AA147" s="78"/>
      <c r="AB147" s="87"/>
      <c r="AC147" s="86">
        <f>IF(G147="是",30,0)</f>
        <v>0</v>
      </c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93">
        <f>IFERROR(U147/$E$2*2*H147+I147*2,0)</f>
        <v>0</v>
      </c>
      <c r="AT147" s="86">
        <f>IFERROR(U147/$E$2*(J147+K147*0.2+L147+M147*0.5),0)</f>
        <v>0</v>
      </c>
      <c r="AU147" s="86">
        <f>ROUND(SUM(V147:AP147)-SUM(AQ147:AT147),2)</f>
        <v>0</v>
      </c>
      <c r="AV147" s="94"/>
      <c r="AW147" s="100"/>
      <c r="AX147" s="100"/>
      <c r="AY147" s="100"/>
      <c r="AZ147" s="100"/>
      <c r="BA147" s="86">
        <f>ROUND(AU147-SUM(AV147:AZ147),2)</f>
        <v>0</v>
      </c>
      <c r="BB147" s="101"/>
      <c r="BC147" s="103"/>
      <c r="BD147" s="69" t="str">
        <f>IF(U147-SUM(V147:AB147)=0,"正确","错误")</f>
        <v>正确</v>
      </c>
    </row>
    <row r="148" s="1" customFormat="1" ht="33" customHeight="1" spans="1:56">
      <c r="A148" s="39">
        <f>ROW()-4</f>
        <v>144</v>
      </c>
      <c r="B148" s="40"/>
      <c r="C148" s="41"/>
      <c r="D148" s="35"/>
      <c r="E148" s="40"/>
      <c r="F148" s="42">
        <f>IF($C$2-D148+1&lt;$E$2,$C$2-D148+1,$E$2)</f>
        <v>31</v>
      </c>
      <c r="G148" s="52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70">
        <f>P148+Q148-R148</f>
        <v>0</v>
      </c>
      <c r="T148" s="75"/>
      <c r="U148" s="72"/>
      <c r="V148" s="77"/>
      <c r="W148" s="78"/>
      <c r="X148" s="78"/>
      <c r="Y148" s="78"/>
      <c r="Z148" s="78"/>
      <c r="AA148" s="78"/>
      <c r="AB148" s="87"/>
      <c r="AC148" s="86">
        <f>IF(G148="是",30,0)</f>
        <v>0</v>
      </c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93">
        <f>IFERROR(U148/$E$2*2*H148+I148*2,0)</f>
        <v>0</v>
      </c>
      <c r="AT148" s="86">
        <f>IFERROR(U148/$E$2*(J148+K148*0.2+L148+M148*0.5),0)</f>
        <v>0</v>
      </c>
      <c r="AU148" s="86">
        <f>ROUND(SUM(V148:AP148)-SUM(AQ148:AT148),2)</f>
        <v>0</v>
      </c>
      <c r="AV148" s="94"/>
      <c r="AW148" s="100"/>
      <c r="AX148" s="100"/>
      <c r="AY148" s="100"/>
      <c r="AZ148" s="100"/>
      <c r="BA148" s="86">
        <f>ROUND(AU148-SUM(AV148:AZ148),2)</f>
        <v>0</v>
      </c>
      <c r="BB148" s="101"/>
      <c r="BC148" s="103"/>
      <c r="BD148" s="69" t="str">
        <f>IF(U148-SUM(V148:AB148)=0,"正确","错误")</f>
        <v>正确</v>
      </c>
    </row>
    <row r="149" s="1" customFormat="1" ht="33" customHeight="1" spans="1:56">
      <c r="A149" s="39">
        <f>ROW()-4</f>
        <v>145</v>
      </c>
      <c r="B149" s="40"/>
      <c r="C149" s="41"/>
      <c r="D149" s="35"/>
      <c r="E149" s="40"/>
      <c r="F149" s="42">
        <f>IF($C$2-D149+1&lt;$E$2,$C$2-D149+1,$E$2)</f>
        <v>31</v>
      </c>
      <c r="G149" s="52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70">
        <f>P149+Q149-R149</f>
        <v>0</v>
      </c>
      <c r="T149" s="75"/>
      <c r="U149" s="72"/>
      <c r="V149" s="77"/>
      <c r="W149" s="78"/>
      <c r="X149" s="78"/>
      <c r="Y149" s="78"/>
      <c r="Z149" s="78"/>
      <c r="AA149" s="78"/>
      <c r="AB149" s="87"/>
      <c r="AC149" s="86">
        <f>IF(G149="是",30,0)</f>
        <v>0</v>
      </c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93">
        <f>IFERROR(U149/$E$2*2*H149+I149*2,0)</f>
        <v>0</v>
      </c>
      <c r="AT149" s="86">
        <f>IFERROR(U149/$E$2*(J149+K149*0.2+L149+M149*0.5),0)</f>
        <v>0</v>
      </c>
      <c r="AU149" s="86">
        <f>ROUND(SUM(V149:AP149)-SUM(AQ149:AT149),2)</f>
        <v>0</v>
      </c>
      <c r="AV149" s="94"/>
      <c r="AW149" s="100"/>
      <c r="AX149" s="100"/>
      <c r="AY149" s="100"/>
      <c r="AZ149" s="100"/>
      <c r="BA149" s="86">
        <f>ROUND(AU149-SUM(AV149:AZ149),2)</f>
        <v>0</v>
      </c>
      <c r="BB149" s="101"/>
      <c r="BC149" s="103"/>
      <c r="BD149" s="69" t="str">
        <f>IF(U149-SUM(V149:AB149)=0,"正确","错误")</f>
        <v>正确</v>
      </c>
    </row>
    <row r="150" s="1" customFormat="1" ht="33" customHeight="1" spans="1:56">
      <c r="A150" s="39">
        <f>ROW()-4</f>
        <v>146</v>
      </c>
      <c r="B150" s="40"/>
      <c r="C150" s="41"/>
      <c r="D150" s="35"/>
      <c r="E150" s="40"/>
      <c r="F150" s="42">
        <f>IF($C$2-D150+1&lt;$E$2,$C$2-D150+1,$E$2)</f>
        <v>31</v>
      </c>
      <c r="G150" s="52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70">
        <f>P150+Q150-R150</f>
        <v>0</v>
      </c>
      <c r="T150" s="75"/>
      <c r="U150" s="72"/>
      <c r="V150" s="77"/>
      <c r="W150" s="78"/>
      <c r="X150" s="78"/>
      <c r="Y150" s="78"/>
      <c r="Z150" s="78"/>
      <c r="AA150" s="78"/>
      <c r="AB150" s="87"/>
      <c r="AC150" s="86">
        <f>IF(G150="是",30,0)</f>
        <v>0</v>
      </c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93">
        <f>IFERROR(U150/$E$2*2*H150+I150*2,0)</f>
        <v>0</v>
      </c>
      <c r="AT150" s="86">
        <f>IFERROR(U150/$E$2*(J150+K150*0.2+L150+M150*0.5),0)</f>
        <v>0</v>
      </c>
      <c r="AU150" s="86">
        <f>ROUND(SUM(V150:AP150)-SUM(AQ150:AT150),2)</f>
        <v>0</v>
      </c>
      <c r="AV150" s="94"/>
      <c r="AW150" s="100"/>
      <c r="AX150" s="100"/>
      <c r="AY150" s="100"/>
      <c r="AZ150" s="100"/>
      <c r="BA150" s="86">
        <f>ROUND(AU150-SUM(AV150:AZ150),2)</f>
        <v>0</v>
      </c>
      <c r="BB150" s="101"/>
      <c r="BC150" s="103"/>
      <c r="BD150" s="69" t="str">
        <f>IF(U150-SUM(V150:AB150)=0,"正确","错误")</f>
        <v>正确</v>
      </c>
    </row>
    <row r="151" s="1" customFormat="1" ht="33" customHeight="1" spans="1:56">
      <c r="A151" s="39">
        <f>ROW()-4</f>
        <v>147</v>
      </c>
      <c r="B151" s="40"/>
      <c r="C151" s="41"/>
      <c r="D151" s="35"/>
      <c r="E151" s="40"/>
      <c r="F151" s="42">
        <f>IF($C$2-D151+1&lt;$E$2,$C$2-D151+1,$E$2)</f>
        <v>31</v>
      </c>
      <c r="G151" s="52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70">
        <f>P151+Q151-R151</f>
        <v>0</v>
      </c>
      <c r="T151" s="75"/>
      <c r="U151" s="72"/>
      <c r="V151" s="77"/>
      <c r="W151" s="78"/>
      <c r="X151" s="78"/>
      <c r="Y151" s="78"/>
      <c r="Z151" s="78"/>
      <c r="AA151" s="78"/>
      <c r="AB151" s="87"/>
      <c r="AC151" s="86">
        <f>IF(G151="是",30,0)</f>
        <v>0</v>
      </c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93">
        <f>IFERROR(U151/$E$2*2*H151+I151*2,0)</f>
        <v>0</v>
      </c>
      <c r="AT151" s="86">
        <f>IFERROR(U151/$E$2*(J151+K151*0.2+L151+M151*0.5),0)</f>
        <v>0</v>
      </c>
      <c r="AU151" s="86">
        <f>ROUND(SUM(V151:AP151)-SUM(AQ151:AT151),2)</f>
        <v>0</v>
      </c>
      <c r="AV151" s="94"/>
      <c r="AW151" s="100"/>
      <c r="AX151" s="100"/>
      <c r="AY151" s="100"/>
      <c r="AZ151" s="100"/>
      <c r="BA151" s="86">
        <f>ROUND(AU151-SUM(AV151:AZ151),2)</f>
        <v>0</v>
      </c>
      <c r="BB151" s="101"/>
      <c r="BC151" s="103"/>
      <c r="BD151" s="69" t="str">
        <f>IF(U151-SUM(V151:AB151)=0,"正确","错误")</f>
        <v>正确</v>
      </c>
    </row>
    <row r="152" s="1" customFormat="1" ht="33" customHeight="1" spans="1:56">
      <c r="A152" s="39">
        <f>ROW()-4</f>
        <v>148</v>
      </c>
      <c r="B152" s="40"/>
      <c r="C152" s="41"/>
      <c r="D152" s="35"/>
      <c r="E152" s="40"/>
      <c r="F152" s="42">
        <f>IF($C$2-D152+1&lt;$E$2,$C$2-D152+1,$E$2)</f>
        <v>31</v>
      </c>
      <c r="G152" s="52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70">
        <f>P152+Q152-R152</f>
        <v>0</v>
      </c>
      <c r="T152" s="75"/>
      <c r="U152" s="72"/>
      <c r="V152" s="77"/>
      <c r="W152" s="78"/>
      <c r="X152" s="78"/>
      <c r="Y152" s="78"/>
      <c r="Z152" s="78"/>
      <c r="AA152" s="78"/>
      <c r="AB152" s="87"/>
      <c r="AC152" s="86">
        <f>IF(G152="是",30,0)</f>
        <v>0</v>
      </c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93">
        <f>IFERROR(U152/$E$2*2*H152+I152*2,0)</f>
        <v>0</v>
      </c>
      <c r="AT152" s="86">
        <f>IFERROR(U152/$E$2*(J152+K152*0.2+L152+M152*0.5),0)</f>
        <v>0</v>
      </c>
      <c r="AU152" s="86">
        <f>ROUND(SUM(V152:AP152)-SUM(AQ152:AT152),2)</f>
        <v>0</v>
      </c>
      <c r="AV152" s="94"/>
      <c r="AW152" s="100"/>
      <c r="AX152" s="100"/>
      <c r="AY152" s="100"/>
      <c r="AZ152" s="100"/>
      <c r="BA152" s="86">
        <f>ROUND(AU152-SUM(AV152:AZ152),2)</f>
        <v>0</v>
      </c>
      <c r="BB152" s="101"/>
      <c r="BC152" s="103"/>
      <c r="BD152" s="69" t="str">
        <f>IF(U152-SUM(V152:AB152)=0,"正确","错误")</f>
        <v>正确</v>
      </c>
    </row>
    <row r="153" s="1" customFormat="1" ht="33" customHeight="1" spans="1:56">
      <c r="A153" s="39">
        <f>ROW()-4</f>
        <v>149</v>
      </c>
      <c r="B153" s="40"/>
      <c r="C153" s="41"/>
      <c r="D153" s="35"/>
      <c r="E153" s="40"/>
      <c r="F153" s="42">
        <f>IF($C$2-D153+1&lt;$E$2,$C$2-D153+1,$E$2)</f>
        <v>31</v>
      </c>
      <c r="G153" s="52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70">
        <f>P153+Q153-R153</f>
        <v>0</v>
      </c>
      <c r="T153" s="75"/>
      <c r="U153" s="72"/>
      <c r="V153" s="77"/>
      <c r="W153" s="78"/>
      <c r="X153" s="78"/>
      <c r="Y153" s="78"/>
      <c r="Z153" s="78"/>
      <c r="AA153" s="78"/>
      <c r="AB153" s="87"/>
      <c r="AC153" s="86">
        <f>IF(G153="是",30,0)</f>
        <v>0</v>
      </c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93">
        <f>IFERROR(U153/$E$2*2*H153+I153*2,0)</f>
        <v>0</v>
      </c>
      <c r="AT153" s="86">
        <f>IFERROR(U153/$E$2*(J153+K153*0.2+L153+M153*0.5),0)</f>
        <v>0</v>
      </c>
      <c r="AU153" s="86">
        <f>ROUND(SUM(V153:AP153)-SUM(AQ153:AT153),2)</f>
        <v>0</v>
      </c>
      <c r="AV153" s="94"/>
      <c r="AW153" s="100"/>
      <c r="AX153" s="100"/>
      <c r="AY153" s="100"/>
      <c r="AZ153" s="100"/>
      <c r="BA153" s="86">
        <f>ROUND(AU153-SUM(AV153:AZ153),2)</f>
        <v>0</v>
      </c>
      <c r="BB153" s="101"/>
      <c r="BC153" s="103"/>
      <c r="BD153" s="69" t="str">
        <f>IF(U153-SUM(V153:AB153)=0,"正确","错误")</f>
        <v>正确</v>
      </c>
    </row>
    <row r="154" s="1" customFormat="1" ht="33" customHeight="1" spans="1:56">
      <c r="A154" s="39">
        <f>ROW()-4</f>
        <v>150</v>
      </c>
      <c r="B154" s="40"/>
      <c r="C154" s="41"/>
      <c r="D154" s="35"/>
      <c r="E154" s="40"/>
      <c r="F154" s="42">
        <f>IF($C$2-D154+1&lt;$E$2,$C$2-D154+1,$E$2)</f>
        <v>31</v>
      </c>
      <c r="G154" s="52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70">
        <f>P154+Q154-R154</f>
        <v>0</v>
      </c>
      <c r="T154" s="75"/>
      <c r="U154" s="72"/>
      <c r="V154" s="77"/>
      <c r="W154" s="78"/>
      <c r="X154" s="78"/>
      <c r="Y154" s="78"/>
      <c r="Z154" s="78"/>
      <c r="AA154" s="78"/>
      <c r="AB154" s="87"/>
      <c r="AC154" s="86">
        <f>IF(G154="是",30,0)</f>
        <v>0</v>
      </c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93">
        <f>IFERROR(U154/$E$2*2*H154+I154*2,0)</f>
        <v>0</v>
      </c>
      <c r="AT154" s="86">
        <f>IFERROR(U154/$E$2*(J154+K154*0.2+L154+M154*0.5),0)</f>
        <v>0</v>
      </c>
      <c r="AU154" s="86">
        <f>ROUND(SUM(V154:AP154)-SUM(AQ154:AT154),2)</f>
        <v>0</v>
      </c>
      <c r="AV154" s="94"/>
      <c r="AW154" s="100"/>
      <c r="AX154" s="100"/>
      <c r="AY154" s="100"/>
      <c r="AZ154" s="100"/>
      <c r="BA154" s="86">
        <f>ROUND(AU154-SUM(AV154:AZ154),2)</f>
        <v>0</v>
      </c>
      <c r="BB154" s="101"/>
      <c r="BC154" s="103"/>
      <c r="BD154" s="69" t="str">
        <f>IF(U154-SUM(V154:AB154)=0,"正确","错误")</f>
        <v>正确</v>
      </c>
    </row>
    <row r="155" s="1" customFormat="1" ht="33" customHeight="1" spans="1:56">
      <c r="A155" s="39">
        <f>ROW()-4</f>
        <v>151</v>
      </c>
      <c r="B155" s="40"/>
      <c r="C155" s="41"/>
      <c r="D155" s="35"/>
      <c r="E155" s="40"/>
      <c r="F155" s="42">
        <f>IF($C$2-D155+1&lt;$E$2,$C$2-D155+1,$E$2)</f>
        <v>31</v>
      </c>
      <c r="G155" s="52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70">
        <f>P155+Q155-R155</f>
        <v>0</v>
      </c>
      <c r="T155" s="75"/>
      <c r="U155" s="72"/>
      <c r="V155" s="77"/>
      <c r="W155" s="78"/>
      <c r="X155" s="78"/>
      <c r="Y155" s="78"/>
      <c r="Z155" s="78"/>
      <c r="AA155" s="78"/>
      <c r="AB155" s="87"/>
      <c r="AC155" s="86">
        <f>IF(G155="是",30,0)</f>
        <v>0</v>
      </c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93">
        <f>IFERROR(U155/$E$2*2*H155+I155*2,0)</f>
        <v>0</v>
      </c>
      <c r="AT155" s="86">
        <f>IFERROR(U155/$E$2*(J155+K155*0.2+L155+M155*0.5),0)</f>
        <v>0</v>
      </c>
      <c r="AU155" s="86">
        <f>ROUND(SUM(V155:AP155)-SUM(AQ155:AT155),2)</f>
        <v>0</v>
      </c>
      <c r="AV155" s="94"/>
      <c r="AW155" s="100"/>
      <c r="AX155" s="100"/>
      <c r="AY155" s="100"/>
      <c r="AZ155" s="100"/>
      <c r="BA155" s="86">
        <f>ROUND(AU155-SUM(AV155:AZ155),2)</f>
        <v>0</v>
      </c>
      <c r="BB155" s="101"/>
      <c r="BC155" s="103"/>
      <c r="BD155" s="69" t="str">
        <f>IF(U155-SUM(V155:AB155)=0,"正确","错误")</f>
        <v>正确</v>
      </c>
    </row>
    <row r="156" s="1" customFormat="1" ht="33" customHeight="1" spans="1:56">
      <c r="A156" s="39">
        <f>ROW()-4</f>
        <v>152</v>
      </c>
      <c r="B156" s="40"/>
      <c r="C156" s="41"/>
      <c r="D156" s="35"/>
      <c r="E156" s="40"/>
      <c r="F156" s="42">
        <f>IF($C$2-D156+1&lt;$E$2,$C$2-D156+1,$E$2)</f>
        <v>31</v>
      </c>
      <c r="G156" s="52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70">
        <f>P156+Q156-R156</f>
        <v>0</v>
      </c>
      <c r="T156" s="75"/>
      <c r="U156" s="72"/>
      <c r="V156" s="77"/>
      <c r="W156" s="78"/>
      <c r="X156" s="78"/>
      <c r="Y156" s="78"/>
      <c r="Z156" s="78"/>
      <c r="AA156" s="78"/>
      <c r="AB156" s="87"/>
      <c r="AC156" s="86">
        <f>IF(G156="是",30,0)</f>
        <v>0</v>
      </c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93">
        <f>IFERROR(U156/$E$2*2*H156+I156*2,0)</f>
        <v>0</v>
      </c>
      <c r="AT156" s="86">
        <f>IFERROR(U156/$E$2*(J156+K156*0.2+L156+M156*0.5),0)</f>
        <v>0</v>
      </c>
      <c r="AU156" s="86">
        <f>ROUND(SUM(V156:AP156)-SUM(AQ156:AT156),2)</f>
        <v>0</v>
      </c>
      <c r="AV156" s="94"/>
      <c r="AW156" s="100"/>
      <c r="AX156" s="100"/>
      <c r="AY156" s="100"/>
      <c r="AZ156" s="100"/>
      <c r="BA156" s="86">
        <f>ROUND(AU156-SUM(AV156:AZ156),2)</f>
        <v>0</v>
      </c>
      <c r="BB156" s="101"/>
      <c r="BC156" s="103"/>
      <c r="BD156" s="69" t="str">
        <f>IF(U156-SUM(V156:AB156)=0,"正确","错误")</f>
        <v>正确</v>
      </c>
    </row>
    <row r="157" s="1" customFormat="1" ht="33" customHeight="1" spans="1:56">
      <c r="A157" s="39">
        <f>ROW()-4</f>
        <v>153</v>
      </c>
      <c r="B157" s="40"/>
      <c r="C157" s="41"/>
      <c r="D157" s="35"/>
      <c r="E157" s="40"/>
      <c r="F157" s="42">
        <f>IF($C$2-D157+1&lt;$E$2,$C$2-D157+1,$E$2)</f>
        <v>31</v>
      </c>
      <c r="G157" s="52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70">
        <f>P157+Q157-R157</f>
        <v>0</v>
      </c>
      <c r="T157" s="75"/>
      <c r="U157" s="72"/>
      <c r="V157" s="77"/>
      <c r="W157" s="78"/>
      <c r="X157" s="78"/>
      <c r="Y157" s="78"/>
      <c r="Z157" s="78"/>
      <c r="AA157" s="78"/>
      <c r="AB157" s="87"/>
      <c r="AC157" s="86">
        <f>IF(G157="是",30,0)</f>
        <v>0</v>
      </c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93">
        <f>IFERROR(U157/$E$2*2*H157+I157*2,0)</f>
        <v>0</v>
      </c>
      <c r="AT157" s="86">
        <f>IFERROR(U157/$E$2*(J157+K157*0.2+L157+M157*0.5),0)</f>
        <v>0</v>
      </c>
      <c r="AU157" s="86">
        <f>ROUND(SUM(V157:AP157)-SUM(AQ157:AT157),2)</f>
        <v>0</v>
      </c>
      <c r="AV157" s="94"/>
      <c r="AW157" s="100"/>
      <c r="AX157" s="100"/>
      <c r="AY157" s="100"/>
      <c r="AZ157" s="100"/>
      <c r="BA157" s="86">
        <f>ROUND(AU157-SUM(AV157:AZ157),2)</f>
        <v>0</v>
      </c>
      <c r="BB157" s="101"/>
      <c r="BC157" s="103"/>
      <c r="BD157" s="69" t="str">
        <f>IF(U157-SUM(V157:AB157)=0,"正确","错误")</f>
        <v>正确</v>
      </c>
    </row>
    <row r="158" s="1" customFormat="1" ht="33" customHeight="1" spans="1:56">
      <c r="A158" s="39">
        <f>ROW()-4</f>
        <v>154</v>
      </c>
      <c r="B158" s="40"/>
      <c r="C158" s="41"/>
      <c r="D158" s="35"/>
      <c r="E158" s="40"/>
      <c r="F158" s="42">
        <f>IF($C$2-D158+1&lt;$E$2,$C$2-D158+1,$E$2)</f>
        <v>31</v>
      </c>
      <c r="G158" s="52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70">
        <f>P158+Q158-R158</f>
        <v>0</v>
      </c>
      <c r="T158" s="75"/>
      <c r="U158" s="72"/>
      <c r="V158" s="77"/>
      <c r="W158" s="78"/>
      <c r="X158" s="78"/>
      <c r="Y158" s="78"/>
      <c r="Z158" s="78"/>
      <c r="AA158" s="78"/>
      <c r="AB158" s="87"/>
      <c r="AC158" s="86">
        <f>IF(G158="是",30,0)</f>
        <v>0</v>
      </c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93">
        <f>IFERROR(U158/$E$2*2*H158+I158*2,0)</f>
        <v>0</v>
      </c>
      <c r="AT158" s="86">
        <f>IFERROR(U158/$E$2*(J158+K158*0.2+L158+M158*0.5),0)</f>
        <v>0</v>
      </c>
      <c r="AU158" s="86">
        <f>ROUND(SUM(V158:AP158)-SUM(AQ158:AT158),2)</f>
        <v>0</v>
      </c>
      <c r="AV158" s="94"/>
      <c r="AW158" s="100"/>
      <c r="AX158" s="100"/>
      <c r="AY158" s="100"/>
      <c r="AZ158" s="100"/>
      <c r="BA158" s="86">
        <f>ROUND(AU158-SUM(AV158:AZ158),2)</f>
        <v>0</v>
      </c>
      <c r="BB158" s="101"/>
      <c r="BC158" s="103"/>
      <c r="BD158" s="69" t="str">
        <f>IF(U158-SUM(V158:AB158)=0,"正确","错误")</f>
        <v>正确</v>
      </c>
    </row>
    <row r="159" s="1" customFormat="1" ht="33" customHeight="1" spans="1:56">
      <c r="A159" s="39">
        <f>ROW()-4</f>
        <v>155</v>
      </c>
      <c r="B159" s="40"/>
      <c r="C159" s="41"/>
      <c r="D159" s="35"/>
      <c r="E159" s="40"/>
      <c r="F159" s="42">
        <f>IF($C$2-D159+1&lt;$E$2,$C$2-D159+1,$E$2)</f>
        <v>31</v>
      </c>
      <c r="G159" s="52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70">
        <f>P159+Q159-R159</f>
        <v>0</v>
      </c>
      <c r="T159" s="75"/>
      <c r="U159" s="72"/>
      <c r="V159" s="77"/>
      <c r="W159" s="78"/>
      <c r="X159" s="78"/>
      <c r="Y159" s="78"/>
      <c r="Z159" s="78"/>
      <c r="AA159" s="78"/>
      <c r="AB159" s="87"/>
      <c r="AC159" s="86">
        <f>IF(G159="是",30,0)</f>
        <v>0</v>
      </c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93">
        <f>IFERROR(U159/$E$2*2*H159+I159*2,0)</f>
        <v>0</v>
      </c>
      <c r="AT159" s="86">
        <f>IFERROR(U159/$E$2*(J159+K159*0.2+L159+M159*0.5),0)</f>
        <v>0</v>
      </c>
      <c r="AU159" s="86">
        <f>ROUND(SUM(V159:AP159)-SUM(AQ159:AT159),2)</f>
        <v>0</v>
      </c>
      <c r="AV159" s="94"/>
      <c r="AW159" s="100"/>
      <c r="AX159" s="100"/>
      <c r="AY159" s="100"/>
      <c r="AZ159" s="100"/>
      <c r="BA159" s="86">
        <f>ROUND(AU159-SUM(AV159:AZ159),2)</f>
        <v>0</v>
      </c>
      <c r="BB159" s="101"/>
      <c r="BC159" s="103"/>
      <c r="BD159" s="69" t="str">
        <f>IF(U159-SUM(V159:AB159)=0,"正确","错误")</f>
        <v>正确</v>
      </c>
    </row>
    <row r="160" s="1" customFormat="1" ht="33" customHeight="1" spans="1:56">
      <c r="A160" s="39">
        <f>ROW()-4</f>
        <v>156</v>
      </c>
      <c r="B160" s="40"/>
      <c r="C160" s="41"/>
      <c r="D160" s="35"/>
      <c r="E160" s="40"/>
      <c r="F160" s="42">
        <f>IF($C$2-D160+1&lt;$E$2,$C$2-D160+1,$E$2)</f>
        <v>31</v>
      </c>
      <c r="G160" s="52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70">
        <f>P160+Q160-R160</f>
        <v>0</v>
      </c>
      <c r="T160" s="75"/>
      <c r="U160" s="72"/>
      <c r="V160" s="77"/>
      <c r="W160" s="78"/>
      <c r="X160" s="78"/>
      <c r="Y160" s="78"/>
      <c r="Z160" s="78"/>
      <c r="AA160" s="78"/>
      <c r="AB160" s="87"/>
      <c r="AC160" s="86">
        <f>IF(G160="是",30,0)</f>
        <v>0</v>
      </c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93">
        <f>IFERROR(U160/$E$2*2*H160+I160*2,0)</f>
        <v>0</v>
      </c>
      <c r="AT160" s="86">
        <f>IFERROR(U160/$E$2*(J160+K160*0.2+L160+M160*0.5),0)</f>
        <v>0</v>
      </c>
      <c r="AU160" s="86">
        <f>ROUND(SUM(V160:AP160)-SUM(AQ160:AT160),2)</f>
        <v>0</v>
      </c>
      <c r="AV160" s="94"/>
      <c r="AW160" s="100"/>
      <c r="AX160" s="100"/>
      <c r="AY160" s="100"/>
      <c r="AZ160" s="100"/>
      <c r="BA160" s="86">
        <f>ROUND(AU160-SUM(AV160:AZ160),2)</f>
        <v>0</v>
      </c>
      <c r="BB160" s="101"/>
      <c r="BC160" s="103"/>
      <c r="BD160" s="69" t="str">
        <f>IF(U160-SUM(V160:AB160)=0,"正确","错误")</f>
        <v>正确</v>
      </c>
    </row>
    <row r="161" s="1" customFormat="1" ht="33" customHeight="1" spans="1:56">
      <c r="A161" s="39">
        <f>ROW()-4</f>
        <v>157</v>
      </c>
      <c r="B161" s="40"/>
      <c r="C161" s="41"/>
      <c r="D161" s="35"/>
      <c r="E161" s="40"/>
      <c r="F161" s="42">
        <f>IF($C$2-D161+1&lt;$E$2,$C$2-D161+1,$E$2)</f>
        <v>31</v>
      </c>
      <c r="G161" s="52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70">
        <f>P161+Q161-R161</f>
        <v>0</v>
      </c>
      <c r="T161" s="75"/>
      <c r="U161" s="72"/>
      <c r="V161" s="77"/>
      <c r="W161" s="78"/>
      <c r="X161" s="78"/>
      <c r="Y161" s="78"/>
      <c r="Z161" s="78"/>
      <c r="AA161" s="78"/>
      <c r="AB161" s="87"/>
      <c r="AC161" s="86">
        <f>IF(G161="是",30,0)</f>
        <v>0</v>
      </c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93">
        <f>IFERROR(U161/$E$2*2*H161+I161*2,0)</f>
        <v>0</v>
      </c>
      <c r="AT161" s="86">
        <f>IFERROR(U161/$E$2*(J161+K161*0.2+L161+M161*0.5),0)</f>
        <v>0</v>
      </c>
      <c r="AU161" s="86">
        <f>ROUND(SUM(V161:AP161)-SUM(AQ161:AT161),2)</f>
        <v>0</v>
      </c>
      <c r="AV161" s="94"/>
      <c r="AW161" s="100"/>
      <c r="AX161" s="100"/>
      <c r="AY161" s="100"/>
      <c r="AZ161" s="100"/>
      <c r="BA161" s="86">
        <f>ROUND(AU161-SUM(AV161:AZ161),2)</f>
        <v>0</v>
      </c>
      <c r="BB161" s="101"/>
      <c r="BC161" s="103"/>
      <c r="BD161" s="69" t="str">
        <f>IF(U161-SUM(V161:AB161)=0,"正确","错误")</f>
        <v>正确</v>
      </c>
    </row>
    <row r="162" s="1" customFormat="1" ht="33" customHeight="1" spans="1:56">
      <c r="A162" s="39">
        <f>ROW()-4</f>
        <v>158</v>
      </c>
      <c r="B162" s="40"/>
      <c r="C162" s="41"/>
      <c r="D162" s="35"/>
      <c r="E162" s="40"/>
      <c r="F162" s="42">
        <f>IF($C$2-D162+1&lt;$E$2,$C$2-D162+1,$E$2)</f>
        <v>31</v>
      </c>
      <c r="G162" s="52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70">
        <f>P162+Q162-R162</f>
        <v>0</v>
      </c>
      <c r="T162" s="75"/>
      <c r="U162" s="72"/>
      <c r="V162" s="77"/>
      <c r="W162" s="78"/>
      <c r="X162" s="78"/>
      <c r="Y162" s="78"/>
      <c r="Z162" s="78"/>
      <c r="AA162" s="78"/>
      <c r="AB162" s="87"/>
      <c r="AC162" s="86">
        <f>IF(G162="是",30,0)</f>
        <v>0</v>
      </c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93">
        <f>IFERROR(U162/$E$2*2*H162+I162*2,0)</f>
        <v>0</v>
      </c>
      <c r="AT162" s="86">
        <f>IFERROR(U162/$E$2*(J162+K162*0.2+L162+M162*0.5),0)</f>
        <v>0</v>
      </c>
      <c r="AU162" s="86">
        <f>ROUND(SUM(V162:AP162)-SUM(AQ162:AT162),2)</f>
        <v>0</v>
      </c>
      <c r="AV162" s="94"/>
      <c r="AW162" s="100"/>
      <c r="AX162" s="100"/>
      <c r="AY162" s="100"/>
      <c r="AZ162" s="100"/>
      <c r="BA162" s="86">
        <f>ROUND(AU162-SUM(AV162:AZ162),2)</f>
        <v>0</v>
      </c>
      <c r="BB162" s="101"/>
      <c r="BC162" s="103"/>
      <c r="BD162" s="69" t="str">
        <f>IF(U162-SUM(V162:AB162)=0,"正确","错误")</f>
        <v>正确</v>
      </c>
    </row>
    <row r="163" s="1" customFormat="1" ht="33" customHeight="1" spans="1:56">
      <c r="A163" s="39">
        <f>ROW()-4</f>
        <v>159</v>
      </c>
      <c r="B163" s="40"/>
      <c r="C163" s="41"/>
      <c r="D163" s="35"/>
      <c r="E163" s="40"/>
      <c r="F163" s="42">
        <f>IF($C$2-D163+1&lt;$E$2,$C$2-D163+1,$E$2)</f>
        <v>31</v>
      </c>
      <c r="G163" s="52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70">
        <f>P163+Q163-R163</f>
        <v>0</v>
      </c>
      <c r="T163" s="75"/>
      <c r="U163" s="72"/>
      <c r="V163" s="77"/>
      <c r="W163" s="78"/>
      <c r="X163" s="78"/>
      <c r="Y163" s="78"/>
      <c r="Z163" s="78"/>
      <c r="AA163" s="78"/>
      <c r="AB163" s="87"/>
      <c r="AC163" s="86">
        <f>IF(G163="是",30,0)</f>
        <v>0</v>
      </c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93">
        <f>IFERROR(U163/$E$2*2*H163+I163*2,0)</f>
        <v>0</v>
      </c>
      <c r="AT163" s="86">
        <f>IFERROR(U163/$E$2*(J163+K163*0.2+L163+M163*0.5),0)</f>
        <v>0</v>
      </c>
      <c r="AU163" s="86">
        <f>ROUND(SUM(V163:AP163)-SUM(AQ163:AT163),2)</f>
        <v>0</v>
      </c>
      <c r="AV163" s="94"/>
      <c r="AW163" s="100"/>
      <c r="AX163" s="100"/>
      <c r="AY163" s="100"/>
      <c r="AZ163" s="100"/>
      <c r="BA163" s="86">
        <f>ROUND(AU163-SUM(AV163:AZ163),2)</f>
        <v>0</v>
      </c>
      <c r="BB163" s="101"/>
      <c r="BC163" s="103"/>
      <c r="BD163" s="69" t="str">
        <f>IF(U163-SUM(V163:AB163)=0,"正确","错误")</f>
        <v>正确</v>
      </c>
    </row>
    <row r="164" s="1" customFormat="1" ht="33" customHeight="1" spans="1:56">
      <c r="A164" s="39">
        <f>ROW()-4</f>
        <v>160</v>
      </c>
      <c r="B164" s="40"/>
      <c r="C164" s="41"/>
      <c r="D164" s="35"/>
      <c r="E164" s="40"/>
      <c r="F164" s="42">
        <f>IF($C$2-D164+1&lt;$E$2,$C$2-D164+1,$E$2)</f>
        <v>31</v>
      </c>
      <c r="G164" s="52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70">
        <f>P164+Q164-R164</f>
        <v>0</v>
      </c>
      <c r="T164" s="75"/>
      <c r="U164" s="72"/>
      <c r="V164" s="77"/>
      <c r="W164" s="78"/>
      <c r="X164" s="78"/>
      <c r="Y164" s="78"/>
      <c r="Z164" s="78"/>
      <c r="AA164" s="78"/>
      <c r="AB164" s="87"/>
      <c r="AC164" s="86">
        <f>IF(G164="是",30,0)</f>
        <v>0</v>
      </c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93">
        <f>IFERROR(U164/$E$2*2*H164+I164*2,0)</f>
        <v>0</v>
      </c>
      <c r="AT164" s="86">
        <f>IFERROR(U164/$E$2*(J164+K164*0.2+L164+M164*0.5),0)</f>
        <v>0</v>
      </c>
      <c r="AU164" s="86">
        <f>ROUND(SUM(V164:AP164)-SUM(AQ164:AT164),2)</f>
        <v>0</v>
      </c>
      <c r="AV164" s="94"/>
      <c r="AW164" s="100"/>
      <c r="AX164" s="100"/>
      <c r="AY164" s="100"/>
      <c r="AZ164" s="100"/>
      <c r="BA164" s="86">
        <f>ROUND(AU164-SUM(AV164:AZ164),2)</f>
        <v>0</v>
      </c>
      <c r="BB164" s="101"/>
      <c r="BC164" s="103"/>
      <c r="BD164" s="69" t="str">
        <f>IF(U164-SUM(V164:AB164)=0,"正确","错误")</f>
        <v>正确</v>
      </c>
    </row>
  </sheetData>
  <sheetProtection algorithmName="SHA-512" hashValue="xlXoC/hYIafMwbmjNrigRw7olt3xd3wI/ihrRzOCpt+GSIXl2D6yp9igoi6WLoi0h0vcFYY2MErOGEkt7rqi6w==" saltValue="1++5qGZoVw33366RiN8A8Q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B5:B49">
    <cfRule type="duplicateValues" dxfId="0" priority="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师专安保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joy</cp:lastModifiedBy>
  <dcterms:created xsi:type="dcterms:W3CDTF">2025-09-15T09:32:28Z</dcterms:created>
  <dcterms:modified xsi:type="dcterms:W3CDTF">2025-09-15T09:33:02Z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CB61453F86304E4AAB5B8A98606B8405_11</vt:lpwstr>
  </property>
  <property fmtid="{D5CDD505-2E9C-101B-9397-08002B2CF9AE}" pid="3" name="KSOProductBuildVer">
    <vt:lpwstr>2052-12.1.0.22529</vt:lpwstr>
  </property>
</Properties>
</file>