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<sst xmlns="http://schemas.openxmlformats.org/spreadsheetml/2006/main" count="114" uniqueCount="77">
  <si>
    <t>石河子南区项目服务中心2025年10月工资表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</si>
  <si>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</si>
  <si>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</si>
  <si>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</si>
  <si>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</si>
  <si>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</si>
  <si>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</si>
  <si>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</si>
  <si>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</si>
  <si>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</si>
  <si>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</si>
  <si>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</si>
  <si>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</si>
  <si>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</si>
  <si>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</si>
  <si>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</si>
  <si>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</si>
  <si>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</si>
  <si>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</si>
  <si>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</si>
  <si>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</si>
  <si>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</si>
  <si>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</si>
  <si>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</si>
  <si>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</si>
  <si>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</si>
  <si>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</si>
  <si>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</si>
  <si>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</si>
  <si>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</si>
  <si>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</si>
  <si>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</si>
  <si>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</si>
  <si>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</si>
  <si>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</si>
  <si>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</si>
  <si>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</si>
  <si>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</si>
  <si>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</si>
  <si>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</si>
  <si>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</si>
  <si>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</si>
  <si>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</si>
  <si>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</si>
  <si>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</si>
  <si>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</si>
  <si>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</si>
  <si>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</si>
  <si>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</si>
  <si>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</si>
  <si>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</si>
  <si>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</si>
  <si>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</si>
  <si>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</si>
  <si>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</si>
  <si>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</si>
  <si>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</si>
  <si>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</si>
  <si>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</si>
  <si>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</si>
  <si>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</si>
  <si>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</si>
  <si>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</si>
  <si>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</si>
  <si>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</si>
  <si>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</si>
  <si>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</si>
  <si>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</si>
  <si>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备注</t>
  </si>
  <si>
    <t>工资分解检核</t>
  </si>
  <si>
    <t>合计</t>
  </si>
  <si>
    <t>王英莲</t>
  </si>
  <si>
    <t>保洁员</t>
  </si>
  <si>
    <t>离职</t>
  </si>
  <si>
    <t>否</t>
  </si>
  <si>
    <t>①本月出勤13个班（1日-13日），14日办理离职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</si>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</sst>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40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sz val="9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sz val="12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sz val="8"/>
      <color indexed="8"/>
      <name val="微软雅黑"/>
      <charset val="134"/>
    </font>
    <font>
      <b/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9" borderId="12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13">
      <alignment vertical="center"/>
    </xf>
    <xf numFmtId="0" fontId="26" fillId="0" borderId="13">
      <alignment vertical="center"/>
    </xf>
    <xf numFmtId="0" fontId="27" fillId="0" borderId="14">
      <alignment vertical="center"/>
    </xf>
    <xf numFmtId="0" fontId="27" fillId="0" borderId="0">
      <alignment vertical="center"/>
    </xf>
    <xf numFmtId="0" fontId="28" fillId="10" borderId="15">
      <alignment vertical="center"/>
    </xf>
    <xf numFmtId="0" fontId="29" fillId="11" borderId="16">
      <alignment vertical="center"/>
    </xf>
    <xf numFmtId="0" fontId="30" fillId="11" borderId="15">
      <alignment vertical="center"/>
    </xf>
    <xf numFmtId="0" fontId="31" fillId="12" borderId="17">
      <alignment vertical="center"/>
    </xf>
    <xf numFmtId="0" fontId="32" fillId="0" borderId="18">
      <alignment vertical="center"/>
    </xf>
    <xf numFmtId="0" fontId="33" fillId="0" borderId="19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8" fillId="17" borderId="0">
      <alignment vertical="center"/>
    </xf>
    <xf numFmtId="0" fontId="38" fillId="18" borderId="0">
      <alignment vertical="center"/>
    </xf>
    <xf numFmtId="0" fontId="37" fillId="19" borderId="0">
      <alignment vertical="center"/>
    </xf>
    <xf numFmtId="0" fontId="37" fillId="20" borderId="0">
      <alignment vertical="center"/>
    </xf>
    <xf numFmtId="0" fontId="38" fillId="21" borderId="0">
      <alignment vertical="center"/>
    </xf>
    <xf numFmtId="0" fontId="38" fillId="22" borderId="0">
      <alignment vertical="center"/>
    </xf>
    <xf numFmtId="0" fontId="37" fillId="23" borderId="0">
      <alignment vertical="center"/>
    </xf>
    <xf numFmtId="0" fontId="37" fillId="24" borderId="0">
      <alignment vertical="center"/>
    </xf>
    <xf numFmtId="0" fontId="38" fillId="25" borderId="0">
      <alignment vertical="center"/>
    </xf>
    <xf numFmtId="0" fontId="38" fillId="26" borderId="0">
      <alignment vertical="center"/>
    </xf>
    <xf numFmtId="0" fontId="37" fillId="27" borderId="0">
      <alignment vertical="center"/>
    </xf>
    <xf numFmtId="0" fontId="37" fillId="28" borderId="0">
      <alignment vertical="center"/>
    </xf>
    <xf numFmtId="0" fontId="38" fillId="29" borderId="0">
      <alignment vertical="center"/>
    </xf>
    <xf numFmtId="0" fontId="38" fillId="30" borderId="0">
      <alignment vertical="center"/>
    </xf>
    <xf numFmtId="0" fontId="37" fillId="31" borderId="0">
      <alignment vertical="center"/>
    </xf>
    <xf numFmtId="0" fontId="37" fillId="32" borderId="0">
      <alignment vertical="center"/>
    </xf>
    <xf numFmtId="0" fontId="38" fillId="33" borderId="0">
      <alignment vertical="center"/>
    </xf>
    <xf numFmtId="0" fontId="38" fillId="34" borderId="0">
      <alignment vertical="center"/>
    </xf>
    <xf numFmtId="0" fontId="37" fillId="35" borderId="0">
      <alignment vertical="center"/>
    </xf>
    <xf numFmtId="0" fontId="37" fillId="36" borderId="0">
      <alignment vertical="center"/>
    </xf>
    <xf numFmtId="0" fontId="38" fillId="37" borderId="0">
      <alignment vertical="center"/>
    </xf>
    <xf numFmtId="0" fontId="38" fillId="38" borderId="0">
      <alignment vertical="center"/>
    </xf>
    <xf numFmtId="0" fontId="37" fillId="39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86">
    <xf numFmtId="0" fontId="0" fillId="0" borderId="0" xfId="0" applyAlignment="1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vertical="center" wrapText="1"/>
      <protection locked="0"/>
    </xf>
    <xf numFmtId="176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0" applyNumberFormat="1" applyFont="1" applyFill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8" fillId="3" borderId="3" xfId="0" applyNumberFormat="1" applyFont="1" applyFill="1" applyBorder="1" applyAlignment="1" applyProtection="1">
      <alignment horizontal="center" vertical="center"/>
      <protection locked="0"/>
    </xf>
    <xf numFmtId="176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3" borderId="3" xfId="0" applyNumberFormat="1" applyFont="1" applyFill="1" applyBorder="1" applyAlignment="1" applyProtection="1">
      <alignment horizontal="center" vertical="center"/>
      <protection locked="0"/>
    </xf>
    <xf numFmtId="177" fontId="10" fillId="2" borderId="3" xfId="0" applyNumberFormat="1" applyFont="1" applyFill="1" applyBorder="1" applyAlignment="1" applyProtection="1">
      <alignment horizontal="center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176" fontId="10" fillId="4" borderId="3" xfId="0" applyNumberFormat="1" applyFont="1" applyFill="1" applyBorder="1" applyAlignment="1" applyProtection="1">
      <alignment horizontal="center" vertical="center" wrapText="1"/>
    </xf>
    <xf numFmtId="178" fontId="10" fillId="4" borderId="3" xfId="0" applyNumberFormat="1" applyFont="1" applyFill="1" applyBorder="1" applyAlignment="1" applyProtection="1">
      <alignment horizontal="center" vertical="center" wrapText="1"/>
    </xf>
    <xf numFmtId="176" fontId="10" fillId="2" borderId="3" xfId="0" applyNumberFormat="1" applyFont="1" applyFill="1" applyBorder="1" applyAlignment="1" applyProtection="1">
      <alignment horizontal="center" vertical="center" wrapText="1"/>
    </xf>
    <xf numFmtId="176" fontId="10" fillId="4" borderId="4" xfId="0" applyNumberFormat="1" applyFont="1" applyFill="1" applyBorder="1" applyAlignment="1" applyProtection="1">
      <alignment horizontal="center" vertical="center" wrapText="1"/>
    </xf>
    <xf numFmtId="176" fontId="10" fillId="4" borderId="5" xfId="0" applyNumberFormat="1" applyFont="1" applyFill="1" applyBorder="1" applyAlignment="1" applyProtection="1">
      <alignment horizontal="center" vertical="center" wrapText="1"/>
    </xf>
    <xf numFmtId="176" fontId="1" fillId="2" borderId="3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179" fontId="1" fillId="2" borderId="6" xfId="0" applyNumberFormat="1" applyFont="1" applyFill="1" applyBorder="1" applyAlignment="1" applyProtection="1">
      <alignment horizontal="center" vertical="center" wrapText="1"/>
    </xf>
    <xf numFmtId="43" fontId="1" fillId="2" borderId="6" xfId="0" applyNumberFormat="1" applyFont="1" applyFill="1" applyBorder="1" applyAlignment="1" applyProtection="1">
      <alignment horizontal="center" vertical="center" wrapText="1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6" fontId="11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80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13" fillId="5" borderId="3" xfId="0" applyNumberFormat="1" applyFont="1" applyFill="1" applyBorder="1" applyAlignment="1" applyProtection="1">
      <alignment horizontal="center" vertical="center" wrapText="1"/>
      <protection locked="0"/>
    </xf>
    <xf numFmtId="179" fontId="12" fillId="2" borderId="7" xfId="0" applyNumberFormat="1" applyFont="1" applyFill="1" applyBorder="1" applyAlignment="1" applyProtection="1">
      <alignment horizontal="center" vertical="center" wrapText="1"/>
    </xf>
    <xf numFmtId="17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Fill="1" applyBorder="1" applyAlignment="1" applyProtection="1">
      <alignment vertical="center" wrapText="1"/>
      <protection locked="0"/>
    </xf>
    <xf numFmtId="176" fontId="8" fillId="0" borderId="3" xfId="0" applyNumberFormat="1" applyFont="1" applyFill="1" applyBorder="1" applyAlignment="1" applyProtection="1">
      <alignment vertical="center" wrapText="1"/>
      <protection locked="0"/>
    </xf>
    <xf numFmtId="176" fontId="14" fillId="4" borderId="4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vertical="center" wrapText="1"/>
    </xf>
    <xf numFmtId="43" fontId="12" fillId="0" borderId="7" xfId="0" applyNumberFormat="1" applyFont="1" applyFill="1" applyBorder="1" applyAlignment="1" applyProtection="1">
      <alignment vertical="center" wrapText="1"/>
      <protection locked="0"/>
    </xf>
    <xf numFmtId="176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3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 wrapText="1"/>
    </xf>
    <xf numFmtId="176" fontId="16" fillId="4" borderId="8" xfId="0" applyNumberFormat="1" applyFont="1" applyFill="1" applyBorder="1" applyAlignment="1" applyProtection="1">
      <alignment horizontal="center" vertical="center" wrapText="1"/>
    </xf>
    <xf numFmtId="49" fontId="8" fillId="6" borderId="9" xfId="0" applyNumberFormat="1" applyFont="1" applyFill="1" applyBorder="1" applyAlignment="1" applyProtection="1">
      <alignment horizontal="center" vertical="center" wrapText="1"/>
    </xf>
    <xf numFmtId="176" fontId="10" fillId="7" borderId="8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left" vertical="center" wrapText="1"/>
    </xf>
    <xf numFmtId="49" fontId="1" fillId="2" borderId="3" xfId="51" applyNumberFormat="1" applyFont="1" applyFill="1" applyBorder="1" applyAlignment="1" applyProtection="1">
      <alignment horizontal="center" vertical="center" wrapText="1"/>
    </xf>
    <xf numFmtId="176" fontId="6" fillId="2" borderId="3" xfId="0" applyNumberFormat="1" applyFont="1" applyFill="1" applyBorder="1" applyAlignment="1" applyProtection="1">
      <alignment horizontal="center" vertical="center" wrapText="1"/>
    </xf>
    <xf numFmtId="43" fontId="12" fillId="2" borderId="7" xfId="0" applyNumberFormat="1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49" fontId="1" fillId="6" borderId="3" xfId="51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51" applyNumberFormat="1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2" borderId="9" xfId="0" applyNumberFormat="1" applyFont="1" applyFill="1" applyBorder="1" applyAlignment="1" applyProtection="1">
      <alignment horizontal="center" vertical="center" wrapText="1"/>
    </xf>
    <xf numFmtId="176" fontId="10" fillId="6" borderId="9" xfId="0" applyNumberFormat="1" applyFont="1" applyFill="1" applyBorder="1" applyAlignment="1" applyProtection="1">
      <alignment horizontal="center" vertical="center" wrapText="1"/>
    </xf>
    <xf numFmtId="43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6" fillId="2" borderId="3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8" fillId="8" borderId="11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176" fontId="8" fillId="6" borderId="11" xfId="0" applyNumberFormat="1" applyFont="1" applyFill="1" applyBorder="1" applyAlignment="1" applyProtection="1">
      <alignment horizontal="center" vertical="center" wrapText="1"/>
    </xf>
    <xf numFmtId="176" fontId="8" fillId="0" borderId="11" xfId="0" applyNumberFormat="1" applyFont="1" applyFill="1" applyBorder="1" applyAlignment="1" applyProtection="1">
      <alignment horizontal="center" vertical="center" wrapText="1"/>
    </xf>
    <xf numFmtId="176" fontId="10" fillId="2" borderId="11" xfId="0" applyNumberFormat="1" applyFont="1" applyFill="1" applyBorder="1" applyAlignment="1" applyProtection="1">
      <alignment horizontal="center" vertical="center" wrapText="1"/>
    </xf>
    <xf numFmtId="176" fontId="8" fillId="2" borderId="11" xfId="0" applyNumberFormat="1" applyFont="1" applyFill="1" applyBorder="1" applyAlignment="1" applyProtection="1">
      <alignment horizontal="center" vertical="center" wrapText="1"/>
    </xf>
    <xf numFmtId="176" fontId="8" fillId="3" borderId="11" xfId="0" applyNumberFormat="1" applyFont="1" applyFill="1" applyBorder="1" applyAlignment="1" applyProtection="1">
      <alignment horizontal="center" vertical="center" wrapText="1"/>
    </xf>
    <xf numFmtId="43" fontId="6" fillId="2" borderId="3" xfId="0" applyNumberFormat="1" applyFont="1" applyFill="1" applyBorder="1" applyAlignment="1" applyProtection="1">
      <alignment horizontal="center" vertical="center"/>
    </xf>
    <xf numFmtId="43" fontId="1" fillId="0" borderId="3" xfId="52" applyNumberFormat="1" applyFont="1" applyFill="1" applyBorder="1" applyAlignment="1" applyProtection="1">
      <alignment horizontal="center" vertical="center" wrapText="1"/>
      <protection locked="0"/>
    </xf>
    <xf numFmtId="176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9" fillId="4" borderId="11" xfId="0" applyNumberFormat="1" applyFont="1" applyFill="1" applyBorder="1" applyAlignment="1" applyProtection="1">
      <alignment horizontal="center" vertical="center" wrapText="1"/>
    </xf>
    <xf numFmtId="176" fontId="5" fillId="2" borderId="3" xfId="0" applyNumberFormat="1" applyFont="1" applyFill="1" applyBorder="1" applyAlignment="1" applyProtection="1">
      <alignment horizontal="center" vertical="center" wrapText="1"/>
    </xf>
    <xf numFmtId="43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1" xfId="51"/>
    <cellStyle name="常规 18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5"/>
  <sheetViews>
    <sheetView tabSelected="1" workbookViewId="0">
      <selection activeCell="U5" sqref="U5"/>
    </sheetView>
  </sheetViews>
  <sheetFormatPr defaultColWidth="12.7583333333333" defaultRowHeight="17.25" outlineLevelRow="4"/>
  <cols>
    <col min="1" max="1" width="8.5" style="5" customWidth="1"/>
    <col min="2" max="2" width="16.5" style="6" customWidth="1"/>
    <col min="3" max="3" width="11.5" style="1" customWidth="1"/>
    <col min="4" max="4" width="11.125" style="7" customWidth="1"/>
    <col min="5" max="5" width="9.875" style="1" customWidth="1"/>
    <col min="6" max="6" width="9.75833333333333" style="8" customWidth="1"/>
    <col min="7" max="7" width="12.2583333333333" style="8" customWidth="1"/>
    <col min="8" max="8" width="8" style="1" customWidth="1"/>
    <col min="9" max="9" width="10.375" style="1" customWidth="1"/>
    <col min="10" max="10" width="11.0916666666667" style="1" customWidth="1"/>
    <col min="11" max="11" width="8.25833333333333" style="1" customWidth="1"/>
    <col min="12" max="12" width="9.75833333333333" style="1" customWidth="1"/>
    <col min="13" max="13" width="9.25833333333333" style="1" customWidth="1"/>
    <col min="14" max="14" width="15.375" style="1" customWidth="1"/>
    <col min="15" max="15" width="8.75833333333333" style="9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10" customWidth="1"/>
    <col min="21" max="21" width="13.5" style="11" customWidth="1"/>
    <col min="22" max="28" width="10.125" style="1" customWidth="1"/>
    <col min="29" max="29" width="10.125" style="12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83333333333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83333333333" style="1" customWidth="1"/>
    <col min="54" max="54" width="39.2583333333333" style="13" customWidth="1"/>
    <col min="55" max="55" width="15.2916666666667" style="1" customWidth="1"/>
    <col min="56" max="61" width="12.7583333333333" style="14" customWidth="1"/>
    <col min="62" max="16381" width="12.7583333333333" style="14" hidden="1" customWidth="1"/>
    <col min="16382" max="16384" width="12.7583333333333" style="14"/>
  </cols>
  <sheetData>
    <row r="1" s="1" customFormat="1" ht="38" customHeight="1" spans="1:55">
      <c r="A1" s="15" t="s">
        <v>0</v>
      </c>
      <c r="B1" s="16"/>
      <c r="C1" s="17"/>
      <c r="D1" s="17"/>
      <c r="E1" s="17"/>
      <c r="F1" s="18"/>
      <c r="G1" s="18"/>
      <c r="H1" s="17"/>
      <c r="I1" s="17"/>
      <c r="J1" s="17"/>
      <c r="K1" s="17"/>
      <c r="L1" s="17"/>
      <c r="M1" s="17"/>
      <c r="N1" s="17"/>
      <c r="O1" s="44"/>
      <c r="P1" s="17"/>
      <c r="Q1" s="17"/>
      <c r="R1" s="17"/>
      <c r="S1" s="17"/>
      <c r="T1" s="51"/>
      <c r="U1" s="52"/>
      <c r="V1" s="17"/>
      <c r="W1" s="17"/>
      <c r="X1" s="17"/>
      <c r="Y1" s="17"/>
      <c r="Z1" s="17"/>
      <c r="AA1" s="17"/>
      <c r="AB1" s="17"/>
      <c r="AC1" s="66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3"/>
      <c r="BC1" s="17"/>
    </row>
    <row r="2" s="2" customFormat="1" ht="33" customHeight="1" spans="1:55">
      <c r="A2" s="19" t="s">
        <v>1</v>
      </c>
      <c r="B2" s="20" t="s">
        <v>2</v>
      </c>
      <c r="C2" s="21">
        <v>45961</v>
      </c>
      <c r="D2" s="22" t="s">
        <v>3</v>
      </c>
      <c r="E2" s="23">
        <v>31</v>
      </c>
      <c r="F2" s="19" t="s">
        <v>1</v>
      </c>
      <c r="G2" s="22" t="s">
        <v>4</v>
      </c>
      <c r="H2" s="22" t="s">
        <v>4</v>
      </c>
      <c r="I2" s="22" t="s">
        <v>4</v>
      </c>
      <c r="J2" s="22" t="s">
        <v>4</v>
      </c>
      <c r="K2" s="22" t="s">
        <v>4</v>
      </c>
      <c r="L2" s="22" t="s">
        <v>4</v>
      </c>
      <c r="M2" s="22" t="s">
        <v>4</v>
      </c>
      <c r="N2" s="22" t="s">
        <v>4</v>
      </c>
      <c r="O2" s="45" t="s">
        <v>4</v>
      </c>
      <c r="P2" s="22" t="s">
        <v>4</v>
      </c>
      <c r="Q2" s="22" t="s">
        <v>4</v>
      </c>
      <c r="R2" s="22" t="s">
        <v>4</v>
      </c>
      <c r="S2" s="19" t="s">
        <v>1</v>
      </c>
      <c r="T2" s="22" t="s">
        <v>5</v>
      </c>
      <c r="U2" s="53" t="s">
        <v>6</v>
      </c>
      <c r="V2" s="22" t="s">
        <v>7</v>
      </c>
      <c r="W2" s="22" t="s">
        <v>7</v>
      </c>
      <c r="X2" s="22" t="s">
        <v>7</v>
      </c>
      <c r="Y2" s="22" t="s">
        <v>7</v>
      </c>
      <c r="Z2" s="22" t="s">
        <v>7</v>
      </c>
      <c r="AA2" s="22" t="s">
        <v>7</v>
      </c>
      <c r="AB2" s="22" t="s">
        <v>7</v>
      </c>
      <c r="AC2" s="19" t="s">
        <v>8</v>
      </c>
      <c r="AD2" s="22" t="s">
        <v>7</v>
      </c>
      <c r="AE2" s="22" t="s">
        <v>7</v>
      </c>
      <c r="AF2" s="22" t="s">
        <v>7</v>
      </c>
      <c r="AG2" s="22" t="s">
        <v>7</v>
      </c>
      <c r="AH2" s="22" t="s">
        <v>7</v>
      </c>
      <c r="AI2" s="71" t="s">
        <v>7</v>
      </c>
      <c r="AJ2" s="22" t="s">
        <v>7</v>
      </c>
      <c r="AK2" s="22" t="s">
        <v>7</v>
      </c>
      <c r="AL2" s="22" t="s">
        <v>7</v>
      </c>
      <c r="AM2" s="22" t="s">
        <v>7</v>
      </c>
      <c r="AN2" s="22" t="s">
        <v>7</v>
      </c>
      <c r="AO2" s="22" t="s">
        <v>7</v>
      </c>
      <c r="AP2" s="22" t="s">
        <v>7</v>
      </c>
      <c r="AQ2" s="22" t="s">
        <v>9</v>
      </c>
      <c r="AR2" s="71" t="s">
        <v>9</v>
      </c>
      <c r="AS2" s="19" t="s">
        <v>10</v>
      </c>
      <c r="AT2" s="19" t="s">
        <v>10</v>
      </c>
      <c r="AU2" s="19" t="s">
        <v>11</v>
      </c>
      <c r="AV2" s="22" t="s">
        <v>12</v>
      </c>
      <c r="AW2" s="22" t="s">
        <v>12</v>
      </c>
      <c r="AX2" s="22" t="s">
        <v>12</v>
      </c>
      <c r="AY2" s="22" t="s">
        <v>13</v>
      </c>
      <c r="AZ2" s="22" t="s">
        <v>13</v>
      </c>
      <c r="BA2" s="19" t="s">
        <v>14</v>
      </c>
      <c r="BB2" s="81"/>
      <c r="BC2" s="19" t="s">
        <v>15</v>
      </c>
    </row>
    <row r="3" s="3" customFormat="1" ht="62" customHeight="1" spans="1:55">
      <c r="A3" s="24" t="s">
        <v>16</v>
      </c>
      <c r="B3" s="25" t="s">
        <v>17</v>
      </c>
      <c r="C3" s="26" t="s">
        <v>18</v>
      </c>
      <c r="D3" s="27" t="s">
        <v>19</v>
      </c>
      <c r="E3" s="26" t="s">
        <v>20</v>
      </c>
      <c r="F3" s="28" t="s">
        <v>21</v>
      </c>
      <c r="G3" s="29" t="s">
        <v>22</v>
      </c>
      <c r="H3" s="30" t="s">
        <v>23</v>
      </c>
      <c r="I3" s="29" t="s">
        <v>24</v>
      </c>
      <c r="J3" s="46" t="s">
        <v>25</v>
      </c>
      <c r="K3" s="29" t="s">
        <v>26</v>
      </c>
      <c r="L3" s="29" t="s">
        <v>27</v>
      </c>
      <c r="M3" s="29" t="s">
        <v>28</v>
      </c>
      <c r="N3" s="29" t="s">
        <v>29</v>
      </c>
      <c r="O3" s="47" t="s">
        <v>30</v>
      </c>
      <c r="P3" s="29" t="s">
        <v>31</v>
      </c>
      <c r="Q3" s="29" t="s">
        <v>32</v>
      </c>
      <c r="R3" s="29" t="s">
        <v>33</v>
      </c>
      <c r="S3" s="54" t="s">
        <v>34</v>
      </c>
      <c r="T3" s="55"/>
      <c r="U3" s="56" t="s">
        <v>35</v>
      </c>
      <c r="V3" s="57" t="s">
        <v>36</v>
      </c>
      <c r="W3" s="57" t="s">
        <v>37</v>
      </c>
      <c r="X3" s="57" t="s">
        <v>38</v>
      </c>
      <c r="Y3" s="57" t="s">
        <v>39</v>
      </c>
      <c r="Z3" s="57" t="s">
        <v>40</v>
      </c>
      <c r="AA3" s="57" t="s">
        <v>41</v>
      </c>
      <c r="AB3" s="57" t="s">
        <v>42</v>
      </c>
      <c r="AC3" s="67" t="s">
        <v>43</v>
      </c>
      <c r="AD3" s="68" t="s">
        <v>44</v>
      </c>
      <c r="AE3" s="68" t="s">
        <v>45</v>
      </c>
      <c r="AF3" s="68" t="s">
        <v>46</v>
      </c>
      <c r="AG3" s="68" t="s">
        <v>47</v>
      </c>
      <c r="AH3" s="68" t="s">
        <v>48</v>
      </c>
      <c r="AI3" s="68" t="s">
        <v>49</v>
      </c>
      <c r="AJ3" s="68" t="s">
        <v>50</v>
      </c>
      <c r="AK3" s="72" t="s">
        <v>51</v>
      </c>
      <c r="AL3" s="72" t="s">
        <v>52</v>
      </c>
      <c r="AM3" s="72" t="s">
        <v>53</v>
      </c>
      <c r="AN3" s="72" t="s">
        <v>54</v>
      </c>
      <c r="AO3" s="72" t="s">
        <v>55</v>
      </c>
      <c r="AP3" s="72" t="s">
        <v>56</v>
      </c>
      <c r="AQ3" s="74" t="s">
        <v>57</v>
      </c>
      <c r="AR3" s="75" t="s">
        <v>58</v>
      </c>
      <c r="AS3" s="76" t="s">
        <v>59</v>
      </c>
      <c r="AT3" s="76" t="s">
        <v>60</v>
      </c>
      <c r="AU3" s="77" t="s">
        <v>61</v>
      </c>
      <c r="AV3" s="78" t="s">
        <v>62</v>
      </c>
      <c r="AW3" s="78" t="s">
        <v>63</v>
      </c>
      <c r="AX3" s="78" t="s">
        <v>64</v>
      </c>
      <c r="AY3" s="75" t="s">
        <v>65</v>
      </c>
      <c r="AZ3" s="75" t="s">
        <v>66</v>
      </c>
      <c r="BA3" s="77" t="s">
        <v>67</v>
      </c>
      <c r="BB3" s="82" t="s">
        <v>68</v>
      </c>
      <c r="BC3" s="77" t="s">
        <v>69</v>
      </c>
    </row>
    <row r="4" s="4" customFormat="1" ht="33" customHeight="1" spans="1:55">
      <c r="A4" s="31" t="s">
        <v>70</v>
      </c>
      <c r="B4" s="32"/>
      <c r="C4" s="31"/>
      <c r="D4" s="31"/>
      <c r="E4" s="31"/>
      <c r="F4" s="33"/>
      <c r="G4" s="34"/>
      <c r="H4" s="35"/>
      <c r="I4" s="48"/>
      <c r="J4" s="48"/>
      <c r="K4" s="48"/>
      <c r="L4" s="48"/>
      <c r="M4" s="48"/>
      <c r="N4" s="48"/>
      <c r="O4" s="49"/>
      <c r="P4" s="48"/>
      <c r="Q4" s="48"/>
      <c r="R4" s="48"/>
      <c r="S4" s="48"/>
      <c r="T4" s="58"/>
      <c r="U4" s="59"/>
      <c r="V4" s="60">
        <f t="shared" ref="V4:BA4" si="0">SUBTOTAL(9,V5:V5)</f>
        <v>800</v>
      </c>
      <c r="W4" s="60">
        <f t="shared" si="0"/>
        <v>400</v>
      </c>
      <c r="X4" s="60">
        <f t="shared" si="0"/>
        <v>200</v>
      </c>
      <c r="Y4" s="60">
        <f t="shared" si="0"/>
        <v>200</v>
      </c>
      <c r="Z4" s="60">
        <f t="shared" si="0"/>
        <v>100</v>
      </c>
      <c r="AA4" s="60">
        <f t="shared" si="0"/>
        <v>100</v>
      </c>
      <c r="AB4" s="60">
        <f t="shared" si="0"/>
        <v>200</v>
      </c>
      <c r="AC4" s="60">
        <f t="shared" si="0"/>
        <v>0</v>
      </c>
      <c r="AD4" s="60">
        <f t="shared" si="0"/>
        <v>0</v>
      </c>
      <c r="AE4" s="60">
        <f t="shared" si="0"/>
        <v>0</v>
      </c>
      <c r="AF4" s="60">
        <f t="shared" si="0"/>
        <v>0</v>
      </c>
      <c r="AG4" s="60">
        <f t="shared" si="0"/>
        <v>0</v>
      </c>
      <c r="AH4" s="60">
        <f t="shared" si="0"/>
        <v>0</v>
      </c>
      <c r="AI4" s="73">
        <f t="shared" si="0"/>
        <v>0</v>
      </c>
      <c r="AJ4" s="60">
        <f t="shared" si="0"/>
        <v>0</v>
      </c>
      <c r="AK4" s="60">
        <f t="shared" si="0"/>
        <v>0</v>
      </c>
      <c r="AL4" s="60">
        <f t="shared" si="0"/>
        <v>0</v>
      </c>
      <c r="AM4" s="60">
        <f t="shared" si="0"/>
        <v>0</v>
      </c>
      <c r="AN4" s="60">
        <f t="shared" si="0"/>
        <v>0</v>
      </c>
      <c r="AO4" s="60">
        <f t="shared" si="0"/>
        <v>0</v>
      </c>
      <c r="AP4" s="60">
        <f t="shared" si="0"/>
        <v>0</v>
      </c>
      <c r="AQ4" s="60">
        <f t="shared" si="0"/>
        <v>0</v>
      </c>
      <c r="AR4" s="60">
        <f t="shared" si="0"/>
        <v>0</v>
      </c>
      <c r="AS4" s="60">
        <f t="shared" si="0"/>
        <v>0</v>
      </c>
      <c r="AT4" s="60">
        <f t="shared" si="0"/>
        <v>1161.29032258065</v>
      </c>
      <c r="AU4" s="60">
        <f t="shared" si="0"/>
        <v>838.71</v>
      </c>
      <c r="AV4" s="60">
        <f t="shared" si="0"/>
        <v>0</v>
      </c>
      <c r="AW4" s="60">
        <f t="shared" si="0"/>
        <v>0</v>
      </c>
      <c r="AX4" s="60">
        <f t="shared" si="0"/>
        <v>0</v>
      </c>
      <c r="AY4" s="60">
        <f t="shared" si="0"/>
        <v>0</v>
      </c>
      <c r="AZ4" s="60">
        <f t="shared" si="0"/>
        <v>0</v>
      </c>
      <c r="BA4" s="60">
        <f t="shared" si="0"/>
        <v>838.71</v>
      </c>
      <c r="BB4" s="83"/>
      <c r="BC4" s="60"/>
    </row>
    <row r="5" s="1" customFormat="1" ht="33" customHeight="1" spans="1:55">
      <c r="A5" s="36">
        <f>ROW()-4</f>
        <v>1</v>
      </c>
      <c r="B5" s="37" t="s">
        <v>71</v>
      </c>
      <c r="C5" s="38" t="s">
        <v>72</v>
      </c>
      <c r="D5" s="39">
        <v>45923</v>
      </c>
      <c r="E5" s="40" t="s">
        <v>73</v>
      </c>
      <c r="F5" s="41">
        <f>IF($C$2-D5+1&lt;$E$2,$C$2-D5+1,$E$2)</f>
        <v>31</v>
      </c>
      <c r="G5" s="42" t="s">
        <v>74</v>
      </c>
      <c r="H5" s="43"/>
      <c r="I5" s="43"/>
      <c r="J5" s="43">
        <v>18</v>
      </c>
      <c r="K5" s="43"/>
      <c r="L5" s="43"/>
      <c r="M5" s="43"/>
      <c r="N5" s="43"/>
      <c r="O5" s="50"/>
      <c r="P5" s="43"/>
      <c r="Q5" s="43"/>
      <c r="R5" s="43"/>
      <c r="S5" s="61">
        <f>P5+Q5-R5</f>
        <v>0</v>
      </c>
      <c r="T5" s="62" t="s">
        <v>75</v>
      </c>
      <c r="U5" s="63" t="s">
        <v>76</v>
      </c>
      <c r="V5" s="64">
        <v>800</v>
      </c>
      <c r="W5" s="65">
        <v>400</v>
      </c>
      <c r="X5" s="65">
        <v>200</v>
      </c>
      <c r="Y5" s="65">
        <v>200</v>
      </c>
      <c r="Z5" s="65">
        <v>100</v>
      </c>
      <c r="AA5" s="65">
        <v>100</v>
      </c>
      <c r="AB5" s="69">
        <v>200</v>
      </c>
      <c r="AC5" s="70">
        <f>IF(G5="是",30,0)</f>
        <v>0</v>
      </c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79">
        <f>IFERROR(U5/$E$2*2*H5+I5*2,0)</f>
        <v>0</v>
      </c>
      <c r="AT5" s="70">
        <f>IFERROR(U5/$E$2*(J5+K5*0.2+L5+M5*0.5),0)</f>
        <v>1161.29032258065</v>
      </c>
      <c r="AU5" s="70">
        <f>ROUND(SUM(V5:AP5)-SUM(AQ5:AT5),2)</f>
        <v>838.71</v>
      </c>
      <c r="AV5" s="80"/>
      <c r="AW5" s="84"/>
      <c r="AX5" s="84"/>
      <c r="AY5" s="84"/>
      <c r="AZ5" s="84"/>
      <c r="BA5" s="70">
        <f>ROUND(AU5-SUM(AV5:AZ5),2)</f>
        <v>838.71</v>
      </c>
      <c r="BB5" s="85"/>
      <c r="BC5" s="60" t="str">
        <f>IF(U5-SUM(V5:AB5)=0,"正确","错误")</f>
        <v>正确</v>
      </c>
    </row>
  </sheetData>
  <mergeCells count="2">
    <mergeCell ref="A1:BA1"/>
    <mergeCell ref="A4:E4"/>
  </mergeCells>
  <conditionalFormatting sqref="B5">
    <cfRule type="duplicateValues" dxfId="0" priority="11"/>
  </conditionalFormatting>
  <conditionalFormatting sqref="C5">
    <cfRule type="duplicateValues" dxfId="0" priority="22"/>
  </conditionalFormatting>
  <dataValidations count="1">
    <dataValidation type="list" allowBlank="1" showInputMessage="1" showErrorMessage="1" sqref="G1 G5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5" sqref="U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5" sqref="U5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南欢</cp:lastModifiedBy>
  <dcterms:created xsi:type="dcterms:W3CDTF">2023-05-12T11:15:00Z</dcterms:created>
  <dcterms:modified xsi:type="dcterms:W3CDTF">2025-11-19T10:57:32Z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D80C8580750D432B91CF1639377DAC06_12</vt:lpwstr>
  </property>
</Properties>
</file>