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F7BB68E73AE04CF0A5E12E7D28A4D6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1975" y="5948045"/>
          <a:ext cx="503555" cy="913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6F65FA88B1F74BFD96E8A0C4ED228E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9380" y="5949315"/>
          <a:ext cx="511810" cy="886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3C67960D94345CF92A044C9D81EDEA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50860" y="7816215"/>
          <a:ext cx="557530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D93AAE4852CB4027863FD68655FEDB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97950" y="7879080"/>
          <a:ext cx="534035" cy="934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BCA3C3DB76F7424EA579A93D7E23F9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24390" y="7869555"/>
          <a:ext cx="536575" cy="941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E081493C08F7432C9DD0369DF8BAA37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69245" y="7917815"/>
          <a:ext cx="522605" cy="911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E6960FA7B9A4730ACFC086908B1943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37525" y="8981440"/>
          <a:ext cx="542290" cy="991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263E5B392B040EBA7AAEF8BD222C30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9060" y="8952230"/>
          <a:ext cx="595630" cy="1049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8FF397FB8FE24AE393B7BFF67BB07BB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732010" y="8952865"/>
          <a:ext cx="631190" cy="1105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240B80FD076C49FC8E7ECD63DD26859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10220" y="10101580"/>
          <a:ext cx="624205" cy="1080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1C70610005774BBBA06478332E2E600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94140" y="10088880"/>
          <a:ext cx="628650" cy="1099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F032EB2D447C4A6DBC64C81C8FF8044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773285" y="10091420"/>
          <a:ext cx="628015" cy="1100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4AEF77E2093349DEACFC3F732CE4065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624820" y="10113010"/>
          <a:ext cx="552450" cy="970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82FDE9B6038943C2BF73528DB172CE2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104505" y="11231245"/>
          <a:ext cx="629920" cy="1116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7E52D14DAF14062A0FCB3279CF3B88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028430" y="11284585"/>
          <a:ext cx="601345" cy="1021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A65E83F9C5D44264995F3FE280BD98C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820275" y="11232515"/>
          <a:ext cx="590550" cy="1013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13F1ABC4CE8640C59145560005CD735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584180" y="11247755"/>
          <a:ext cx="598170" cy="1093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C3218E9E8B849978D275F6C8C563F0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315075" y="845820"/>
          <a:ext cx="814070" cy="687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FF7A4416F414837BD69560A672FCDE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99530" y="3875405"/>
          <a:ext cx="689610" cy="820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1A267CF737B14F69BF40794D7671A66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365875" y="2795270"/>
          <a:ext cx="688975" cy="932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24CAC0B4D934B5EAE0FF138AD55694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216140" y="864235"/>
          <a:ext cx="929640" cy="79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C848FFBD10494C01ABF403D2DD58FBA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69050" y="1780540"/>
          <a:ext cx="669925" cy="1321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8CBA128295A4997A12D32C75630BCF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346190" y="6208395"/>
          <a:ext cx="737235" cy="109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AE562329E9864D1487EEBE938BAAC2E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410960" y="5195570"/>
          <a:ext cx="666115" cy="9067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<sst xmlns="http://schemas.openxmlformats.org/spreadsheetml/2006/main" count="104" uniqueCount="53">
  <si>
    <t>中高垫付报销明细</t>
  </si>
  <si>
    <t>序号</t>
  </si>
  <si>
    <t>日期</t>
  </si>
  <si>
    <t>费用类型</t>
  </si>
  <si>
    <t>事由</t>
  </si>
  <si>
    <t>金额
（公里数*油耗/实际发生金额）</t>
  </si>
  <si>
    <t>是否有发票</t>
  </si>
  <si>
    <t>图片1</t>
  </si>
  <si>
    <t>图片2</t>
  </si>
  <si>
    <t>图片3</t>
  </si>
  <si>
    <t>图片4</t>
  </si>
  <si>
    <t>图片5</t>
  </si>
  <si>
    <t>图片6</t>
  </si>
  <si>
    <t>备注</t>
  </si>
  <si>
    <t>成本划分</t>
  </si>
  <si>
    <t>火车票</t>
  </si>
  <si>
    <t>新疆公司到石河子大学项目物资及表单抽盘往返</t>
  </si>
  <si>
    <t>/</t>
  </si>
  <si>
    <t>乌鲁木齐-石河子-乌鲁木齐</t>
  </si>
  <si>
    <t>石河子大学</t>
  </si>
  <si>
    <t>物流费</t>
  </si>
  <si>
    <t>石河子项目发新疆总部库存积压物资</t>
  </si>
  <si>
    <t>冲抵</t>
  </si>
  <si>
    <t>新华凌市场-新疆公司货拉拉</t>
  </si>
  <si>
    <t>办公室</t>
  </si>
  <si>
    <t>京东发票</t>
  </si>
  <si>
    <t>购买办公室财务室打印机转接线</t>
  </si>
  <si>
    <t>京东</t>
  </si>
  <si>
    <t>购买一楼办公室会议室交换机</t>
  </si>
  <si>
    <t>油票抵</t>
  </si>
  <si>
    <t>购买一楼办公室休闲室门地吸</t>
  </si>
  <si>
    <t>昆明发疾控中心项目工装</t>
  </si>
  <si>
    <t>顺丰发票</t>
  </si>
  <si>
    <t>顺丰快递</t>
  </si>
  <si>
    <t>疾控中心</t>
  </si>
  <si>
    <t>合计</t>
  </si>
  <si>
    <t>同行人</t>
  </si>
  <si>
    <t>2025.10.17</t>
  </si>
  <si>
    <t>与和施锡梅去华凌市场询价冬装、门把手套</t>
  </si>
  <si>
    <t>油票</t>
  </si>
  <si>
    <t>公司-华凌-公司</t>
  </si>
  <si>
    <t>2025.10.20</t>
  </si>
  <si>
    <t>与施锡梅华凌市场确定工装、门把手套，总工会、图书馆项目抽检</t>
  </si>
  <si>
    <t>公司-华凌-总工会-图书馆-公司</t>
  </si>
  <si>
    <t>2025.10.21</t>
  </si>
  <si>
    <t>与施锡梅、王芳、吴青芮去师专物业、师专安保项目抽检</t>
  </si>
  <si>
    <t>公司-师专物业-师专亚新-公司</t>
  </si>
  <si>
    <t>2025.10.23</t>
  </si>
  <si>
    <t>与施锡梅、王芳、吴青芮去救助站、州一中、昌吉学院项目抽检</t>
  </si>
  <si>
    <t>公司-救助站-州一中-昌吉学院-公司</t>
  </si>
  <si>
    <t>2025.10.26</t>
  </si>
  <si>
    <t>与和施锡梅去新华凌市场、白鸟湖、金源贸易城供应商实勘筛选</t>
  </si>
  <si>
    <t>家-新华凌-白鸟湖-金源贸易城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</si>
</sst>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N12" sqref="N12"/>
    </sheetView>
  </sheetViews>
  <sheetFormatPr defaultColWidth="9" defaultRowHeight="12"/>
  <cols>
    <col min="1" max="1" width="4.625" style="8" customWidth="1"/>
    <col min="2" max="2" width="10.125" style="8" customWidth="1"/>
    <col min="3" max="3" width="7.875" style="8" customWidth="1"/>
    <col min="4" max="4" width="34.75" style="8" customWidth="1"/>
    <col min="5" max="5" width="15.375" style="8" customWidth="1"/>
    <col min="6" max="6" width="9.5" style="8" customWidth="1"/>
    <col min="7" max="7" width="12.0416666666667" style="8" customWidth="1"/>
    <col min="8" max="8" width="12.875" style="8" customWidth="1"/>
    <col min="9" max="12" width="5.5" style="8" customWidth="1"/>
    <col min="13" max="13" width="23.125" style="8" customWidth="1"/>
    <col min="14" max="14" width="8.75" style="9" customWidth="1"/>
    <col min="15" max="16384" width="9" style="8"/>
  </cols>
  <sheetData>
    <row r="1" ht="18.75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8" customFormat="1" ht="36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</row>
    <row r="3" s="8" customFormat="1" ht="81" customHeight="1" spans="1:14">
      <c r="A3" s="3">
        <v>1</v>
      </c>
      <c r="B3" s="11">
        <v>45988</v>
      </c>
      <c r="C3" s="3" t="s">
        <v>15</v>
      </c>
      <c r="D3" s="3" t="s">
        <v>16</v>
      </c>
      <c r="E3" s="3">
        <v>58</v>
      </c>
      <c r="F3" s="3" t="s">
        <v>15</v>
      </c>
      <c r="G3" s="3" t="str">
        <f>_xlfn.DISPIMG("ID_6C3218E9E8B849978D275F6C8C563F02",1)</f>
        <v>=DISPIMG("ID_6C3218E9E8B849978D275F6C8C563F02",1)</v>
      </c>
      <c r="H3" s="3" t="str">
        <f>_xlfn.DISPIMG("ID_624CAC0B4D934B5EAE0FF138AD556943",1)</f>
        <v>=DISPIMG("ID_624CAC0B4D934B5EAE0FF138AD556943",1)</v>
      </c>
      <c r="I3" s="3" t="s">
        <v>17</v>
      </c>
      <c r="J3" s="3" t="s">
        <v>17</v>
      </c>
      <c r="K3" s="3" t="s">
        <v>17</v>
      </c>
      <c r="L3" s="3" t="s">
        <v>17</v>
      </c>
      <c r="M3" s="3" t="s">
        <v>18</v>
      </c>
      <c r="N3" s="4" t="s">
        <v>19</v>
      </c>
    </row>
    <row r="4" s="8" customFormat="1" ht="112" customHeight="1" spans="1:14">
      <c r="A4" s="3">
        <v>2</v>
      </c>
      <c r="B4" s="11">
        <v>45990</v>
      </c>
      <c r="C4" s="3" t="s">
        <v>20</v>
      </c>
      <c r="D4" s="3" t="s">
        <v>21</v>
      </c>
      <c r="E4" s="3">
        <v>30</v>
      </c>
      <c r="F4" s="3" t="s">
        <v>22</v>
      </c>
      <c r="G4" s="3" t="str">
        <f>_xlfn.DISPIMG("ID_C848FFBD10494C01ABF403D2DD58FBA2",1)</f>
        <v>=DISPIMG("ID_C848FFBD10494C01ABF403D2DD58FBA2",1)</v>
      </c>
      <c r="H4" s="3" t="s">
        <v>17</v>
      </c>
      <c r="I4" s="3" t="s">
        <v>17</v>
      </c>
      <c r="J4" s="3" t="s">
        <v>17</v>
      </c>
      <c r="K4" s="3" t="s">
        <v>17</v>
      </c>
      <c r="L4" s="3" t="s">
        <v>17</v>
      </c>
      <c r="M4" s="3" t="s">
        <v>23</v>
      </c>
      <c r="N4" s="4" t="s">
        <v>24</v>
      </c>
    </row>
    <row r="5" s="8" customFormat="1" ht="83" customHeight="1" spans="1:14">
      <c r="A5" s="3">
        <v>3</v>
      </c>
      <c r="B5" s="11">
        <v>45993</v>
      </c>
      <c r="C5" s="3" t="s">
        <v>25</v>
      </c>
      <c r="D5" s="3" t="s">
        <v>26</v>
      </c>
      <c r="E5" s="3">
        <v>7.12</v>
      </c>
      <c r="F5" s="3" t="s">
        <v>25</v>
      </c>
      <c r="G5" s="3" t="str">
        <f>_xlfn.DISPIMG("ID_1A267CF737B14F69BF40794D7671A660",1)</f>
        <v>=DISPIMG("ID_1A267CF737B14F69BF40794D7671A660",1)</v>
      </c>
      <c r="H5" s="3" t="s">
        <v>17</v>
      </c>
      <c r="I5" s="3" t="s">
        <v>17</v>
      </c>
      <c r="J5" s="3" t="s">
        <v>17</v>
      </c>
      <c r="K5" s="3" t="s">
        <v>17</v>
      </c>
      <c r="L5" s="3" t="s">
        <v>17</v>
      </c>
      <c r="M5" s="3" t="s">
        <v>27</v>
      </c>
      <c r="N5" s="4" t="s">
        <v>24</v>
      </c>
    </row>
    <row r="6" s="8" customFormat="1" ht="75" customHeight="1" spans="1:14">
      <c r="A6" s="3">
        <v>4</v>
      </c>
      <c r="B6" s="11">
        <v>46000</v>
      </c>
      <c r="C6" s="3" t="s">
        <v>25</v>
      </c>
      <c r="D6" s="3" t="s">
        <v>28</v>
      </c>
      <c r="E6" s="3">
        <v>179.1</v>
      </c>
      <c r="F6" s="3" t="s">
        <v>29</v>
      </c>
      <c r="G6" s="3" t="str">
        <f>_xlfn.DISPIMG("ID_CFF7A4416F414837BD69560A672FCDE1",1)</f>
        <v>=DISPIMG("ID_CFF7A4416F414837BD69560A672FCDE1",1)</v>
      </c>
      <c r="H6" s="3" t="s">
        <v>17</v>
      </c>
      <c r="I6" s="3" t="s">
        <v>17</v>
      </c>
      <c r="J6" s="3" t="s">
        <v>17</v>
      </c>
      <c r="K6" s="3" t="s">
        <v>17</v>
      </c>
      <c r="L6" s="3" t="s">
        <v>17</v>
      </c>
      <c r="M6" s="3" t="s">
        <v>27</v>
      </c>
      <c r="N6" s="4" t="s">
        <v>24</v>
      </c>
    </row>
    <row r="7" s="8" customFormat="1" ht="80" customHeight="1" spans="1:14">
      <c r="A7" s="3">
        <v>5</v>
      </c>
      <c r="B7" s="11">
        <v>46006</v>
      </c>
      <c r="C7" s="3" t="s">
        <v>25</v>
      </c>
      <c r="D7" s="3" t="s">
        <v>30</v>
      </c>
      <c r="E7" s="3">
        <v>13.9</v>
      </c>
      <c r="F7" s="3" t="s">
        <v>29</v>
      </c>
      <c r="G7" s="3" t="str">
        <f>_xlfn.DISPIMG("ID_AE562329E9864D1487EEBE938BAAC2E1",1)</f>
        <v>=DISPIMG("ID_AE562329E9864D1487EEBE938BAAC2E1",1)</v>
      </c>
      <c r="H7" s="3" t="s">
        <v>17</v>
      </c>
      <c r="I7" s="3" t="s">
        <v>17</v>
      </c>
      <c r="J7" s="3" t="s">
        <v>17</v>
      </c>
      <c r="K7" s="3" t="s">
        <v>17</v>
      </c>
      <c r="L7" s="3" t="s">
        <v>17</v>
      </c>
      <c r="M7" s="3" t="s">
        <v>27</v>
      </c>
      <c r="N7" s="4" t="s">
        <v>24</v>
      </c>
    </row>
    <row r="8" ht="93" customHeight="1" spans="1:14">
      <c r="A8" s="3">
        <v>6</v>
      </c>
      <c r="B8" s="11">
        <v>45985</v>
      </c>
      <c r="C8" s="3" t="s">
        <v>20</v>
      </c>
      <c r="D8" s="3" t="s">
        <v>31</v>
      </c>
      <c r="E8" s="3">
        <v>29</v>
      </c>
      <c r="F8" s="3" t="s">
        <v>32</v>
      </c>
      <c r="G8" s="3" t="str">
        <f>_xlfn.DISPIMG("ID_18CBA128295A4997A12D32C75630BCF7",1)</f>
        <v>=DISPIMG("ID_18CBA128295A4997A12D32C75630BCF7",1)</v>
      </c>
      <c r="H8" s="3" t="s">
        <v>17</v>
      </c>
      <c r="I8" s="3" t="s">
        <v>17</v>
      </c>
      <c r="J8" s="3" t="s">
        <v>17</v>
      </c>
      <c r="K8" s="3" t="s">
        <v>17</v>
      </c>
      <c r="L8" s="3" t="s">
        <v>17</v>
      </c>
      <c r="M8" s="3" t="s">
        <v>33</v>
      </c>
      <c r="N8" s="4" t="s">
        <v>34</v>
      </c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</row>
    <row r="10" s="8" customFormat="1" ht="31" customHeight="1" spans="1:14">
      <c r="A10" s="3" t="s">
        <v>35</v>
      </c>
      <c r="B10" s="3"/>
      <c r="C10" s="3"/>
      <c r="D10" s="3"/>
      <c r="E10" s="3">
        <f>SUM(E3:E9)</f>
        <v>317.12</v>
      </c>
      <c r="F10" s="3"/>
      <c r="G10" s="3"/>
      <c r="H10" s="3"/>
      <c r="I10" s="3"/>
      <c r="J10" s="3"/>
      <c r="K10" s="3"/>
      <c r="L10" s="3"/>
      <c r="M10" s="3"/>
      <c r="N10" s="4"/>
    </row>
    <row r="11" ht="24" customHeight="1"/>
  </sheetData>
  <autoFilter xmlns:etc="http://www.wps.cn/officeDocument/2017/etCustomData" ref="A2:N10" etc:filterBottomFollowUsedRange="0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E4" sqref="E4"/>
    </sheetView>
  </sheetViews>
  <sheetFormatPr defaultColWidth="9" defaultRowHeight="12" outlineLevelRow="5"/>
  <cols>
    <col min="1" max="1" width="3.125" style="1" customWidth="1"/>
    <col min="2" max="2" width="10.125" style="1" customWidth="1"/>
    <col min="3" max="3" width="6.25" style="1" customWidth="1"/>
    <col min="4" max="4" width="36.125" style="1" customWidth="1"/>
    <col min="5" max="5" width="5.75" style="1" customWidth="1"/>
    <col min="6" max="6" width="4.625" style="1" customWidth="1"/>
    <col min="7" max="7" width="7.375" style="1" customWidth="1"/>
    <col min="8" max="8" width="7.50833333333333" style="1" customWidth="1"/>
    <col min="9" max="9" width="7.43333333333333" style="1" customWidth="1"/>
    <col min="10" max="10" width="7.275" style="1" customWidth="1"/>
    <col min="11" max="12" width="9" style="1"/>
    <col min="13" max="13" width="20.25" style="1" customWidth="1"/>
    <col min="14" max="16384" width="9" style="1"/>
  </cols>
  <sheetData>
    <row r="1" ht="51" customHeight="1" spans="1:13">
      <c r="M1" s="2" t="s">
        <v>36</v>
      </c>
    </row>
    <row r="2" ht="74.15" spans="1:13">
      <c r="A2" s="3">
        <v>9</v>
      </c>
      <c r="B2" s="3" t="s">
        <v>37</v>
      </c>
      <c r="C2" s="3" t="s">
        <v>24</v>
      </c>
      <c r="D2" s="4" t="s">
        <v>38</v>
      </c>
      <c r="E2" s="3">
        <v>10.9</v>
      </c>
      <c r="F2" s="3" t="s">
        <v>39</v>
      </c>
      <c r="G2" s="3" t="str">
        <f>_xlfn.DISPIMG("ID_F7BB68E73AE04CF0A5E12E7D28A4D609",1)</f>
        <v>=DISPIMG("ID_F7BB68E73AE04CF0A5E12E7D28A4D609",1)</v>
      </c>
      <c r="H2" s="3" t="str">
        <f>_xlfn.DISPIMG("ID_6F65FA88B1F74BFD96E8A0C4ED228EDB",1)</f>
        <v>=DISPIMG("ID_6F65FA88B1F74BFD96E8A0C4ED228EDB",1)</v>
      </c>
      <c r="I2" s="3" t="s">
        <v>17</v>
      </c>
      <c r="J2" s="3" t="s">
        <v>17</v>
      </c>
      <c r="K2" s="5" t="s">
        <v>40</v>
      </c>
      <c r="L2" s="6"/>
      <c r="M2" s="7"/>
    </row>
    <row r="3" ht="75" spans="1:13">
      <c r="A3" s="3">
        <v>10</v>
      </c>
      <c r="B3" s="3" t="s">
        <v>41</v>
      </c>
      <c r="C3" s="3" t="s">
        <v>24</v>
      </c>
      <c r="D3" s="4" t="s">
        <v>42</v>
      </c>
      <c r="E3" s="3">
        <v>19.9</v>
      </c>
      <c r="F3" s="3" t="s">
        <v>39</v>
      </c>
      <c r="G3" s="3" t="str">
        <f>_xlfn.DISPIMG("ID_D3C67960D94345CF92A044C9D81EDEA1",1)</f>
        <v>=DISPIMG("ID_D3C67960D94345CF92A044C9D81EDEA1",1)</v>
      </c>
      <c r="H3" s="3" t="str">
        <f>_xlfn.DISPIMG("ID_D93AAE4852CB4027863FD68655FEDBE8",1)</f>
        <v>=DISPIMG("ID_D93AAE4852CB4027863FD68655FEDBE8",1)</v>
      </c>
      <c r="I3" s="3" t="str">
        <f>_xlfn.DISPIMG("ID_BCA3C3DB76F7424EA579A93D7E23F908",1)</f>
        <v>=DISPIMG("ID_BCA3C3DB76F7424EA579A93D7E23F908",1)</v>
      </c>
      <c r="J3" s="3" t="str">
        <f>_xlfn.DISPIMG("ID_E081493C08F7432C9DD0369DF8BAA37B",1)</f>
        <v>=DISPIMG("ID_E081493C08F7432C9DD0369DF8BAA37B",1)</v>
      </c>
      <c r="K3" s="5" t="s">
        <v>43</v>
      </c>
      <c r="L3" s="6"/>
      <c r="M3" s="7"/>
    </row>
    <row r="4" ht="75" spans="1:13">
      <c r="A4" s="3">
        <v>11</v>
      </c>
      <c r="B4" s="3" t="s">
        <v>44</v>
      </c>
      <c r="C4" s="3" t="s">
        <v>24</v>
      </c>
      <c r="D4" s="4" t="s">
        <v>45</v>
      </c>
      <c r="E4" s="3">
        <v>74.1</v>
      </c>
      <c r="F4" s="3" t="s">
        <v>39</v>
      </c>
      <c r="G4" s="3" t="str">
        <f>_xlfn.DISPIMG("ID_BE6960FA7B9A4730ACFC086908B1943E",1)</f>
        <v>=DISPIMG("ID_BE6960FA7B9A4730ACFC086908B1943E",1)</v>
      </c>
      <c r="H4" s="3" t="str">
        <f>_xlfn.DISPIMG("ID_A263E5B392B040EBA7AAEF8BD222C30D",1)</f>
        <v>=DISPIMG("ID_A263E5B392B040EBA7AAEF8BD222C30D",1)</v>
      </c>
      <c r="I4" s="3" t="str">
        <f>_xlfn.DISPIMG("ID_8FF397FB8FE24AE393B7BFF67BB07BBB",1)</f>
        <v>=DISPIMG("ID_8FF397FB8FE24AE393B7BFF67BB07BBB",1)</v>
      </c>
      <c r="J4" s="3" t="s">
        <v>17</v>
      </c>
      <c r="K4" s="5" t="s">
        <v>46</v>
      </c>
      <c r="L4" s="6"/>
      <c r="M4" s="7"/>
    </row>
    <row r="5" ht="75" spans="1:13">
      <c r="A5" s="3">
        <v>12</v>
      </c>
      <c r="B5" s="3" t="s">
        <v>47</v>
      </c>
      <c r="C5" s="3" t="s">
        <v>24</v>
      </c>
      <c r="D5" s="4" t="s">
        <v>48</v>
      </c>
      <c r="E5" s="3">
        <v>118.6</v>
      </c>
      <c r="F5" s="3" t="s">
        <v>39</v>
      </c>
      <c r="G5" s="3" t="str">
        <f>_xlfn.DISPIMG("ID_240B80FD076C49FC8E7ECD63DD268599",1)</f>
        <v>=DISPIMG("ID_240B80FD076C49FC8E7ECD63DD268599",1)</v>
      </c>
      <c r="H5" s="3" t="str">
        <f>_xlfn.DISPIMG("ID_1C70610005774BBBA06478332E2E6000",1)</f>
        <v>=DISPIMG("ID_1C70610005774BBBA06478332E2E6000",1)</v>
      </c>
      <c r="I5" s="3" t="str">
        <f>_xlfn.DISPIMG("ID_F032EB2D447C4A6DBC64C81C8FF8044D",1)</f>
        <v>=DISPIMG("ID_F032EB2D447C4A6DBC64C81C8FF8044D",1)</v>
      </c>
      <c r="J5" s="3" t="str">
        <f>_xlfn.DISPIMG("ID_4AEF77E2093349DEACFC3F732CE4065B",1)</f>
        <v>=DISPIMG("ID_4AEF77E2093349DEACFC3F732CE4065B",1)</v>
      </c>
      <c r="K5" s="5" t="s">
        <v>49</v>
      </c>
      <c r="L5" s="6"/>
      <c r="M5" s="7"/>
    </row>
    <row r="6" ht="75" spans="1:13">
      <c r="A6" s="3">
        <v>13</v>
      </c>
      <c r="B6" s="3" t="s">
        <v>50</v>
      </c>
      <c r="C6" s="3" t="s">
        <v>24</v>
      </c>
      <c r="D6" s="4" t="s">
        <v>51</v>
      </c>
      <c r="E6" s="3">
        <v>78</v>
      </c>
      <c r="F6" s="3" t="s">
        <v>39</v>
      </c>
      <c r="G6" s="3" t="str">
        <f>_xlfn.DISPIMG("ID_82FDE9B6038943C2BF73528DB172CE2F",1)</f>
        <v>=DISPIMG("ID_82FDE9B6038943C2BF73528DB172CE2F",1)</v>
      </c>
      <c r="H6" s="3" t="str">
        <f>_xlfn.DISPIMG("ID_17E52D14DAF14062A0FCB3279CF3B880",1)</f>
        <v>=DISPIMG("ID_17E52D14DAF14062A0FCB3279CF3B880",1)</v>
      </c>
      <c r="I6" s="3" t="str">
        <f>_xlfn.DISPIMG("ID_A65E83F9C5D44264995F3FE280BD98C0",1)</f>
        <v>=DISPIMG("ID_A65E83F9C5D44264995F3FE280BD98C0",1)</v>
      </c>
      <c r="J6" s="3" t="str">
        <f>_xlfn.DISPIMG("ID_13F1ABC4CE8640C59145560005CD735B",1)</f>
        <v>=DISPIMG("ID_13F1ABC4CE8640C59145560005CD735B",1)</v>
      </c>
      <c r="K6" s="5" t="s">
        <v>52</v>
      </c>
      <c r="L6" s="6"/>
      <c r="M6" s="7"/>
    </row>
  </sheetData>
  <mergeCells count="5">
    <mergeCell ref="K2:L2"/>
    <mergeCell ref="K3:L3"/>
    <mergeCell ref="K4:L4"/>
    <mergeCell ref="K5:L5"/>
    <mergeCell ref="K6:L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2025-12-22T03:38:10Z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CBC49D1AFDF74D0A90CE97CBC90784EB_13</vt:lpwstr>
  </property>
  <property fmtid="{D5CDD505-2E9C-101B-9397-08002B2CF9AE}" pid="4" name="CalculationRule">
    <vt:i4>0</vt:i4>
  </property>
</Properties>
</file>