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7BB68E73AE04CF0A5E12E7D28A4D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1975" y="5948045"/>
          <a:ext cx="503555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F65FA88B1F74BFD96E8A0C4ED228E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9380" y="5949315"/>
          <a:ext cx="51181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3C67960D94345CF92A044C9D81EDEA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50860" y="7816215"/>
          <a:ext cx="557530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93AAE4852CB4027863FD68655FEDB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97950" y="7879080"/>
          <a:ext cx="534035" cy="934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CA3C3DB76F7424EA579A93D7E23F9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4390" y="7869555"/>
          <a:ext cx="536575" cy="941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081493C08F7432C9DD0369DF8BAA37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69245" y="7917815"/>
          <a:ext cx="52260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E6960FA7B9A4730ACFC086908B194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7525" y="8981440"/>
          <a:ext cx="54229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263E5B392B040EBA7AAEF8BD222C30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9060" y="8952230"/>
          <a:ext cx="59563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F397FB8FE24AE393B7BFF67BB07BB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32010" y="8952865"/>
          <a:ext cx="631190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40B80FD076C49FC8E7ECD63DD268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0220" y="10101580"/>
          <a:ext cx="6242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70610005774BBBA06478332E2E6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4140" y="10088880"/>
          <a:ext cx="62865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032EB2D447C4A6DBC64C81C8FF8044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73285" y="10091420"/>
          <a:ext cx="628015" cy="1100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AEF77E2093349DEACFC3F732CE406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24820" y="10113010"/>
          <a:ext cx="552450" cy="970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2FDE9B6038943C2BF73528DB172CE2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04505" y="11231245"/>
          <a:ext cx="629920" cy="1116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E52D14DAF14062A0FCB3279CF3B8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28430" y="11284585"/>
          <a:ext cx="601345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5E83F9C5D44264995F3FE280BD9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20275" y="11232515"/>
          <a:ext cx="5905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3F1ABC4CE8640C59145560005CD735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84180" y="11247755"/>
          <a:ext cx="59817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26209CF110746009AD558A9D1BD6E4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23660" y="733425"/>
          <a:ext cx="612140" cy="93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097933227FA41B6AFA75387794358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294755" y="1903730"/>
          <a:ext cx="629920" cy="10490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<sst xmlns="http://schemas.openxmlformats.org/spreadsheetml/2006/main" count="67" uniqueCount="46">
  <si>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</si>
  <si>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</si>
  <si>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</si>
  <si>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</si>
  <si>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</si>
  <si>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</si>
  <si>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</si>
  <si>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</si>
  <si>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</si>
  <si>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</si>
  <si>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</si>
  <si>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</si>
  <si>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</si>
  <si>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</si>
  <si>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</si>
  <si>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2025.12.23</t>
  </si>
  <si>
    <t>物流费</t>
  </si>
  <si>
    <t>云南公司发新疆公司2026年台历</t>
  </si>
  <si>
    <t>德邦发票</t>
  </si>
  <si>
    <t>/</t>
  </si>
  <si>
    <t>昆明-乌鲁木齐</t>
  </si>
  <si>
    <t>新疆公司</t>
  </si>
  <si>
    <t>2025.12.24</t>
  </si>
  <si>
    <t>新疆公司发石河子大学</t>
  </si>
  <si>
    <t>顺丰发票</t>
  </si>
  <si>
    <t>乌鲁木齐-石河子</t>
  </si>
  <si>
    <t>石河子大学</t>
  </si>
  <si>
    <t>合计</t>
  </si>
  <si>
    <t>同行人</t>
  </si>
  <si>
    <t>2025.10.17</t>
  </si>
  <si>
    <t>办公室</t>
  </si>
  <si>
    <t>与和施锡梅去华凌市场询价冬装、门把手套</t>
  </si>
  <si>
    <t>油票</t>
  </si>
  <si>
    <t>公司-华凌-公司</t>
  </si>
  <si>
    <t>2025.10.20</t>
  </si>
  <si>
    <t>与施锡梅华凌市场确定工装、门把手套，总工会、图书馆项目抽检</t>
  </si>
  <si>
    <t>公司-华凌-总工会-图书馆-公司</t>
  </si>
  <si>
    <t>2025.10.21</t>
  </si>
  <si>
    <t>与施锡梅、王芳、吴青芮去师专物业、师专安保项目抽检</t>
  </si>
  <si>
    <t>公司-师专物业-师专亚新-公司</t>
  </si>
  <si>
    <t>2025.10.23</t>
  </si>
  <si>
    <t>与施锡梅、王芳、吴青芮去救助站、州一中、昌吉学院项目抽检</t>
  </si>
  <si>
    <t>公司-救助站-州一中-昌吉学院-公司</t>
  </si>
  <si>
    <t>2025.10.26</t>
  </si>
  <si>
    <t>与和施锡梅去新华凌市场、白鸟湖、金源贸易城供应商实勘筛选</t>
  </si>
  <si>
    <t>家-新华凌-白鸟湖-金源贸易城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</si>
</sst>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N8" sqref="N8"/>
    </sheetView>
  </sheetViews>
  <sheetFormatPr defaultColWidth="9" defaultRowHeight="12" outlineLevelRow="6"/>
  <cols>
    <col min="1" max="1" width="4.625" style="8" customWidth="1"/>
    <col min="2" max="2" width="10.125" style="8" customWidth="1"/>
    <col min="3" max="3" width="7.875" style="8" customWidth="1"/>
    <col min="4" max="4" width="34.75" style="8" customWidth="1"/>
    <col min="5" max="5" width="15.375" style="8" customWidth="1"/>
    <col min="6" max="7" width="9.5" style="8" customWidth="1"/>
    <col min="8" max="12" width="5.5" style="8" customWidth="1"/>
    <col min="13" max="13" width="23.125" style="8" customWidth="1"/>
    <col min="14" max="14" width="8.75" style="9" customWidth="1"/>
    <col min="15" max="16384" width="9" style="8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8" customFormat="1" ht="36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="8" customFormat="1" ht="81" customHeight="1" spans="1:14">
      <c r="A3" s="3">
        <v>1</v>
      </c>
      <c r="B3" s="11" t="s">
        <v>15</v>
      </c>
      <c r="C3" s="3" t="s">
        <v>16</v>
      </c>
      <c r="D3" s="3" t="s">
        <v>17</v>
      </c>
      <c r="E3" s="3">
        <v>185</v>
      </c>
      <c r="F3" s="3" t="s">
        <v>18</v>
      </c>
      <c r="G3" s="3" t="str">
        <f>_xlfn.DISPIMG("ID_E26209CF110746009AD558A9D1BD6E48",1)</f>
        <v>=DISPIMG("ID_E26209CF110746009AD558A9D1BD6E48",1)</v>
      </c>
      <c r="H3" s="3" t="s">
        <v>19</v>
      </c>
      <c r="I3" s="3" t="s">
        <v>19</v>
      </c>
      <c r="J3" s="3" t="s">
        <v>19</v>
      </c>
      <c r="K3" s="3" t="s">
        <v>19</v>
      </c>
      <c r="L3" s="3" t="s">
        <v>19</v>
      </c>
      <c r="M3" s="3" t="s">
        <v>20</v>
      </c>
      <c r="N3" s="4" t="s">
        <v>21</v>
      </c>
    </row>
    <row r="4" s="8" customFormat="1" ht="112" customHeight="1" spans="1:14">
      <c r="A4" s="3">
        <v>2</v>
      </c>
      <c r="B4" s="11" t="s">
        <v>22</v>
      </c>
      <c r="C4" s="3" t="s">
        <v>16</v>
      </c>
      <c r="D4" s="3" t="s">
        <v>23</v>
      </c>
      <c r="E4" s="3">
        <v>79</v>
      </c>
      <c r="F4" s="3" t="s">
        <v>24</v>
      </c>
      <c r="G4" s="3" t="str">
        <f>_xlfn.DISPIMG("ID_6097933227FA41B6AFA7538779435811",1)</f>
        <v>=DISPIMG("ID_6097933227FA41B6AFA7538779435811",1)</v>
      </c>
      <c r="H4" s="3" t="s">
        <v>19</v>
      </c>
      <c r="I4" s="3" t="s">
        <v>19</v>
      </c>
      <c r="J4" s="3" t="s">
        <v>19</v>
      </c>
      <c r="K4" s="3" t="s">
        <v>19</v>
      </c>
      <c r="L4" s="3" t="s">
        <v>19</v>
      </c>
      <c r="M4" s="3" t="s">
        <v>25</v>
      </c>
      <c r="N4" s="4" t="s">
        <v>26</v>
      </c>
    </row>
    <row r="5" s="8" customFormat="1" ht="83" customHeight="1" spans="1:14">
      <c r="A5" s="3">
        <v>3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="8" customFormat="1" ht="31" customHeight="1" spans="1:14">
      <c r="A6" s="3" t="s">
        <v>27</v>
      </c>
      <c r="B6" s="3"/>
      <c r="C6" s="3"/>
      <c r="D6" s="3"/>
      <c r="E6" s="3">
        <f>SUM(E3:E5)</f>
        <v>264</v>
      </c>
      <c r="F6" s="3"/>
      <c r="G6" s="3"/>
      <c r="H6" s="3"/>
      <c r="I6" s="3"/>
      <c r="J6" s="3"/>
      <c r="K6" s="3"/>
      <c r="L6" s="3"/>
      <c r="M6" s="3"/>
      <c r="N6" s="4"/>
    </row>
    <row r="7" ht="24" customHeight="1"/>
  </sheetData>
  <autoFilter xmlns:etc="http://www.wps.cn/officeDocument/2017/etCustomData" ref="A2:N6" etc:filterBottomFollowUsedRange="0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4" sqref="E4"/>
    </sheetView>
  </sheetViews>
  <sheetFormatPr defaultColWidth="9" defaultRowHeight="12" outlineLevelRow="5"/>
  <cols>
    <col min="1" max="1" width="3.125" style="1" customWidth="1"/>
    <col min="2" max="2" width="10.125" style="1" customWidth="1"/>
    <col min="3" max="3" width="6.25" style="1" customWidth="1"/>
    <col min="4" max="4" width="36.125" style="1" customWidth="1"/>
    <col min="5" max="5" width="5.75" style="1" customWidth="1"/>
    <col min="6" max="6" width="4.625" style="1" customWidth="1"/>
    <col min="7" max="7" width="7.375" style="1" customWidth="1"/>
    <col min="8" max="8" width="7.50833333333333" style="1" customWidth="1"/>
    <col min="9" max="9" width="7.43333333333333" style="1" customWidth="1"/>
    <col min="10" max="10" width="7.275" style="1" customWidth="1"/>
    <col min="11" max="12" width="9" style="1"/>
    <col min="13" max="13" width="20.25" style="1" customWidth="1"/>
    <col min="14" max="16384" width="9" style="1"/>
  </cols>
  <sheetData>
    <row r="1" ht="51" customHeight="1" spans="1:13">
      <c r="M1" s="2" t="s">
        <v>28</v>
      </c>
    </row>
    <row r="2" ht="74.15" spans="1:13">
      <c r="A2" s="3">
        <v>9</v>
      </c>
      <c r="B2" s="3" t="s">
        <v>29</v>
      </c>
      <c r="C2" s="3" t="s">
        <v>30</v>
      </c>
      <c r="D2" s="4" t="s">
        <v>31</v>
      </c>
      <c r="E2" s="3">
        <v>10.9</v>
      </c>
      <c r="F2" s="3" t="s">
        <v>32</v>
      </c>
      <c r="G2" s="3" t="str">
        <f>_xlfn.DISPIMG("ID_F7BB68E73AE04CF0A5E12E7D28A4D609",1)</f>
        <v>=DISPIMG("ID_F7BB68E73AE04CF0A5E12E7D28A4D609",1)</v>
      </c>
      <c r="H2" s="3" t="str">
        <f>_xlfn.DISPIMG("ID_6F65FA88B1F74BFD96E8A0C4ED228EDB",1)</f>
        <v>=DISPIMG("ID_6F65FA88B1F74BFD96E8A0C4ED228EDB",1)</v>
      </c>
      <c r="I2" s="3" t="s">
        <v>19</v>
      </c>
      <c r="J2" s="3" t="s">
        <v>19</v>
      </c>
      <c r="K2" s="5" t="s">
        <v>33</v>
      </c>
      <c r="L2" s="6"/>
      <c r="M2" s="7"/>
    </row>
    <row r="3" ht="75" spans="1:13">
      <c r="A3" s="3">
        <v>10</v>
      </c>
      <c r="B3" s="3" t="s">
        <v>34</v>
      </c>
      <c r="C3" s="3" t="s">
        <v>30</v>
      </c>
      <c r="D3" s="4" t="s">
        <v>35</v>
      </c>
      <c r="E3" s="3">
        <v>19.9</v>
      </c>
      <c r="F3" s="3" t="s">
        <v>32</v>
      </c>
      <c r="G3" s="3" t="str">
        <f>_xlfn.DISPIMG("ID_D3C67960D94345CF92A044C9D81EDEA1",1)</f>
        <v>=DISPIMG("ID_D3C67960D94345CF92A044C9D81EDEA1",1)</v>
      </c>
      <c r="H3" s="3" t="str">
        <f>_xlfn.DISPIMG("ID_D93AAE4852CB4027863FD68655FEDBE8",1)</f>
        <v>=DISPIMG("ID_D93AAE4852CB4027863FD68655FEDBE8",1)</v>
      </c>
      <c r="I3" s="3" t="str">
        <f>_xlfn.DISPIMG("ID_BCA3C3DB76F7424EA579A93D7E23F908",1)</f>
        <v>=DISPIMG("ID_BCA3C3DB76F7424EA579A93D7E23F908",1)</v>
      </c>
      <c r="J3" s="3" t="str">
        <f>_xlfn.DISPIMG("ID_E081493C08F7432C9DD0369DF8BAA37B",1)</f>
        <v>=DISPIMG("ID_E081493C08F7432C9DD0369DF8BAA37B",1)</v>
      </c>
      <c r="K3" s="5" t="s">
        <v>36</v>
      </c>
      <c r="L3" s="6"/>
      <c r="M3" s="7"/>
    </row>
    <row r="4" ht="75" spans="1:13">
      <c r="A4" s="3">
        <v>11</v>
      </c>
      <c r="B4" s="3" t="s">
        <v>37</v>
      </c>
      <c r="C4" s="3" t="s">
        <v>30</v>
      </c>
      <c r="D4" s="4" t="s">
        <v>38</v>
      </c>
      <c r="E4" s="3">
        <v>74.1</v>
      </c>
      <c r="F4" s="3" t="s">
        <v>32</v>
      </c>
      <c r="G4" s="3" t="str">
        <f>_xlfn.DISPIMG("ID_BE6960FA7B9A4730ACFC086908B1943E",1)</f>
        <v>=DISPIMG("ID_BE6960FA7B9A4730ACFC086908B1943E",1)</v>
      </c>
      <c r="H4" s="3" t="str">
        <f>_xlfn.DISPIMG("ID_A263E5B392B040EBA7AAEF8BD222C30D",1)</f>
        <v>=DISPIMG("ID_A263E5B392B040EBA7AAEF8BD222C30D",1)</v>
      </c>
      <c r="I4" s="3" t="str">
        <f>_xlfn.DISPIMG("ID_8FF397FB8FE24AE393B7BFF67BB07BBB",1)</f>
        <v>=DISPIMG("ID_8FF397FB8FE24AE393B7BFF67BB07BBB",1)</v>
      </c>
      <c r="J4" s="3" t="s">
        <v>19</v>
      </c>
      <c r="K4" s="5" t="s">
        <v>39</v>
      </c>
      <c r="L4" s="6"/>
      <c r="M4" s="7"/>
    </row>
    <row r="5" ht="75" spans="1:13">
      <c r="A5" s="3">
        <v>12</v>
      </c>
      <c r="B5" s="3" t="s">
        <v>40</v>
      </c>
      <c r="C5" s="3" t="s">
        <v>30</v>
      </c>
      <c r="D5" s="4" t="s">
        <v>41</v>
      </c>
      <c r="E5" s="3">
        <v>118.6</v>
      </c>
      <c r="F5" s="3" t="s">
        <v>32</v>
      </c>
      <c r="G5" s="3" t="str">
        <f>_xlfn.DISPIMG("ID_240B80FD076C49FC8E7ECD63DD268599",1)</f>
        <v>=DISPIMG("ID_240B80FD076C49FC8E7ECD63DD268599",1)</v>
      </c>
      <c r="H5" s="3" t="str">
        <f>_xlfn.DISPIMG("ID_1C70610005774BBBA06478332E2E6000",1)</f>
        <v>=DISPIMG("ID_1C70610005774BBBA06478332E2E6000",1)</v>
      </c>
      <c r="I5" s="3" t="str">
        <f>_xlfn.DISPIMG("ID_F032EB2D447C4A6DBC64C81C8FF8044D",1)</f>
        <v>=DISPIMG("ID_F032EB2D447C4A6DBC64C81C8FF8044D",1)</v>
      </c>
      <c r="J5" s="3" t="str">
        <f>_xlfn.DISPIMG("ID_4AEF77E2093349DEACFC3F732CE4065B",1)</f>
        <v>=DISPIMG("ID_4AEF77E2093349DEACFC3F732CE4065B",1)</v>
      </c>
      <c r="K5" s="5" t="s">
        <v>42</v>
      </c>
      <c r="L5" s="6"/>
      <c r="M5" s="7"/>
    </row>
    <row r="6" ht="75" spans="1:13">
      <c r="A6" s="3">
        <v>13</v>
      </c>
      <c r="B6" s="3" t="s">
        <v>43</v>
      </c>
      <c r="C6" s="3" t="s">
        <v>30</v>
      </c>
      <c r="D6" s="4" t="s">
        <v>44</v>
      </c>
      <c r="E6" s="3">
        <v>78</v>
      </c>
      <c r="F6" s="3" t="s">
        <v>32</v>
      </c>
      <c r="G6" s="3" t="str">
        <f>_xlfn.DISPIMG("ID_82FDE9B6038943C2BF73528DB172CE2F",1)</f>
        <v>=DISPIMG("ID_82FDE9B6038943C2BF73528DB172CE2F",1)</v>
      </c>
      <c r="H6" s="3" t="str">
        <f>_xlfn.DISPIMG("ID_17E52D14DAF14062A0FCB3279CF3B880",1)</f>
        <v>=DISPIMG("ID_17E52D14DAF14062A0FCB3279CF3B880",1)</v>
      </c>
      <c r="I6" s="3" t="str">
        <f>_xlfn.DISPIMG("ID_A65E83F9C5D44264995F3FE280BD98C0",1)</f>
        <v>=DISPIMG("ID_A65E83F9C5D44264995F3FE280BD98C0",1)</v>
      </c>
      <c r="J6" s="3" t="str">
        <f>_xlfn.DISPIMG("ID_13F1ABC4CE8640C59145560005CD735B",1)</f>
        <v>=DISPIMG("ID_13F1ABC4CE8640C59145560005CD735B",1)</v>
      </c>
      <c r="K6" s="5" t="s">
        <v>45</v>
      </c>
      <c r="L6" s="6"/>
      <c r="M6" s="7"/>
    </row>
  </sheetData>
  <mergeCells count="5"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2025-12-24T06:57:05Z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