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activeTab="2"/>
  </bookViews>
  <sheets>
    <sheet name="双方财务对账单" sheetId="3" r:id="rId1"/>
    <sheet name="总表" sheetId="7" r:id="rId2"/>
    <sheet name="协鹏成本收入" sheetId="4" r:id="rId3"/>
    <sheet name="实际成本" sheetId="6" r:id="rId4"/>
    <sheet name="Sheet2" sheetId="2" r:id="rId5"/>
    <sheet name="对乙支付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<sst xmlns="http://schemas.openxmlformats.org/spreadsheetml/2006/main" count="190" uniqueCount="121">
  <si>
    <t>双方财务对账单</t>
  </si>
  <si>
    <t>序号</t>
  </si>
  <si>
    <t>类型</t>
  </si>
  <si>
    <t>金额</t>
  </si>
  <si>
    <t>收入</t>
  </si>
  <si>
    <t>成本入账</t>
  </si>
  <si>
    <t>协鹏可抵扣进项税</t>
  </si>
  <si>
    <t>协鹏缴税、手续费</t>
  </si>
  <si>
    <t>需剔除中高已垫付税费</t>
  </si>
  <si>
    <t>管理费</t>
  </si>
  <si>
    <t>实际款项小计（剔除税费）</t>
  </si>
  <si>
    <t>预交税金12%</t>
  </si>
  <si>
    <t>供应商已开票协鹏已支付金额</t>
  </si>
  <si>
    <t>剩余未支付金额</t>
  </si>
  <si>
    <t>中高已开票协鹏未支付金额</t>
  </si>
  <si>
    <t>公对公</t>
  </si>
  <si>
    <t>欠成本发票金额</t>
  </si>
  <si>
    <t>协鹏还需对私支付金额</t>
  </si>
  <si>
    <t>私对私</t>
  </si>
  <si>
    <t>对账单（收入、成本、利润计算）</t>
  </si>
  <si>
    <t>收入（工程款）</t>
  </si>
  <si>
    <t>收入（抵扣进项）</t>
  </si>
  <si>
    <t>小计</t>
  </si>
  <si>
    <t>苗木、草坪成本</t>
  </si>
  <si>
    <t>劳务成本</t>
  </si>
  <si>
    <t>机械成本</t>
  </si>
  <si>
    <t>砖砌体土建成本</t>
  </si>
  <si>
    <t>其它走中高报销材料费及零星费用</t>
  </si>
  <si>
    <t>有审批凭证</t>
  </si>
  <si>
    <t>管理费（协鹏扣）</t>
  </si>
  <si>
    <t>预交税金（奎总支付）</t>
  </si>
  <si>
    <t>交到协鹏</t>
  </si>
  <si>
    <t>协鹏转中高</t>
  </si>
  <si>
    <t>转入中高公账</t>
  </si>
  <si>
    <t>代开苗木、草坪发票</t>
  </si>
  <si>
    <t>转入财务指定账号</t>
  </si>
  <si>
    <t>备用金转入</t>
  </si>
  <si>
    <t>代开发票</t>
  </si>
  <si>
    <t>转入财务指定微信</t>
  </si>
  <si>
    <t>利润</t>
  </si>
  <si>
    <t>转入出纳卡（奎总）</t>
  </si>
  <si>
    <t>实际转入中高及财务指定</t>
  </si>
  <si>
    <t>实际净利润</t>
  </si>
  <si>
    <t>扣除奎总缴税部分</t>
  </si>
  <si>
    <t>50.16%净利润</t>
  </si>
  <si>
    <t>对账单（协鹏对轻纺）</t>
  </si>
  <si>
    <t>内容</t>
  </si>
  <si>
    <t>日期</t>
  </si>
  <si>
    <t>支出单位</t>
  </si>
  <si>
    <t>收入单位</t>
  </si>
  <si>
    <t>备注</t>
  </si>
  <si>
    <t>工程款</t>
  </si>
  <si>
    <t>2025.10.31</t>
  </si>
  <si>
    <t>轻纺职业学院</t>
  </si>
  <si>
    <t>云南协鹏建设工程有限公司</t>
  </si>
  <si>
    <t>进度款</t>
  </si>
  <si>
    <t>预缴税</t>
  </si>
  <si>
    <t>2025.9.28</t>
  </si>
  <si>
    <t>奎艳美</t>
  </si>
  <si>
    <t xml:space="preserve">余海维，卡号：623052 2890017635673，开户行：农行武走县支行 </t>
  </si>
  <si>
    <t>预缴税（262650.00*12%=31518元）</t>
  </si>
  <si>
    <t>外经预缴税</t>
  </si>
  <si>
    <t>2025.10.21</t>
  </si>
  <si>
    <t>吴秋波办理（奎艳美账户）</t>
  </si>
  <si>
    <t>国家税务总局安宁市税务局</t>
  </si>
  <si>
    <t>增值税和附加税预缴</t>
  </si>
  <si>
    <t>劳务</t>
  </si>
  <si>
    <t>盘龙区绿佳园林绿化店</t>
  </si>
  <si>
    <t>建筑材料</t>
  </si>
  <si>
    <t>楚雄市荣龙建材经营部</t>
  </si>
  <si>
    <t>草坪</t>
  </si>
  <si>
    <t>安宁绿之家草坪种植园</t>
  </si>
  <si>
    <t>苗木1</t>
  </si>
  <si>
    <t>宜良紫悦种植园</t>
  </si>
  <si>
    <t>苗木2</t>
  </si>
  <si>
    <t>宜良宁林苗圃</t>
  </si>
  <si>
    <t>机械租赁</t>
  </si>
  <si>
    <t>安宁炬衡设备租赁经营部</t>
  </si>
  <si>
    <t>中高后勤服务（云南）有限公司</t>
  </si>
  <si>
    <t>环保税</t>
  </si>
  <si>
    <t>张艳稳</t>
  </si>
  <si>
    <t xml:space="preserve">余海维，卡号：623052 2890017635673，开户行：农行武定县支行 </t>
  </si>
  <si>
    <t>结算款</t>
  </si>
  <si>
    <t>苗木3</t>
  </si>
  <si>
    <t>昆明晋宁区箐卉园景种植园</t>
  </si>
  <si>
    <t>成本清单</t>
  </si>
  <si>
    <t>供货单位</t>
  </si>
  <si>
    <t>支付金额</t>
  </si>
  <si>
    <t>代开金额</t>
  </si>
  <si>
    <t>成本16700元，多开发票手续费800元</t>
  </si>
  <si>
    <t>已转入财务指定账号，账不过公司</t>
  </si>
  <si>
    <t>宜良紫悦种植园/宜良宜宁</t>
  </si>
  <si>
    <t>苗木款46130元，多开发票手续费1040.2元</t>
  </si>
  <si>
    <t>账不过公司</t>
  </si>
  <si>
    <t>砖砌体</t>
  </si>
  <si>
    <t>机械</t>
  </si>
  <si>
    <t>预支付5000元，已转入财务指定账号，账不过公司</t>
  </si>
  <si>
    <t>宜良宜宁</t>
  </si>
  <si>
    <t>直接支付</t>
  </si>
  <si>
    <t>购买石头</t>
  </si>
  <si>
    <t>走中高报销</t>
  </si>
  <si>
    <t>充备用金</t>
  </si>
  <si>
    <t>零星费用（材料、餐费）</t>
  </si>
  <si>
    <t>冲备用金</t>
  </si>
  <si>
    <t>米兰、仿真花</t>
  </si>
  <si>
    <t>（含代开发票300元手续费），走中高报销</t>
  </si>
  <si>
    <t>零星费用</t>
  </si>
  <si>
    <t>腐殖土、软珍、花箱（走中高报销）</t>
  </si>
  <si>
    <t>张艳稳报销</t>
  </si>
  <si>
    <t>税</t>
  </si>
  <si>
    <t>奎总支付税金，其中6235.51元有回执，其它无回执，协鹏提供的金额。</t>
  </si>
  <si>
    <t>合计</t>
  </si>
  <si>
    <t>成本合计</t>
  </si>
  <si>
    <t>发票统计表</t>
  </si>
  <si>
    <t>单位</t>
  </si>
  <si>
    <t>税点</t>
  </si>
  <si>
    <t>普票</t>
  </si>
  <si>
    <t>增值</t>
  </si>
  <si>
    <t>专票</t>
  </si>
  <si>
    <t>免税</t>
  </si>
  <si>
    <t>自产农产品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</si>
</sst>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11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12" borderId="5">
      <alignment vertical="center"/>
    </xf>
    <xf numFmtId="0" fontId="14" fillId="13" borderId="6">
      <alignment vertical="center"/>
    </xf>
    <xf numFmtId="0" fontId="15" fillId="13" borderId="5">
      <alignment vertical="center"/>
    </xf>
    <xf numFmtId="0" fontId="16" fillId="14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15" borderId="0">
      <alignment vertical="center"/>
    </xf>
    <xf numFmtId="0" fontId="20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  <xf numFmtId="0" fontId="22" fillId="5" borderId="0">
      <alignment vertical="center"/>
    </xf>
    <xf numFmtId="0" fontId="23" fillId="34" borderId="0">
      <alignment vertical="center"/>
    </xf>
    <xf numFmtId="0" fontId="23" fillId="35" borderId="0">
      <alignment vertical="center"/>
    </xf>
    <xf numFmtId="0" fontId="22" fillId="36" borderId="0">
      <alignment vertical="center"/>
    </xf>
    <xf numFmtId="0" fontId="22" fillId="37" borderId="0">
      <alignment vertical="center"/>
    </xf>
    <xf numFmtId="0" fontId="23" fillId="38" borderId="0">
      <alignment vertical="center"/>
    </xf>
    <xf numFmtId="0" fontId="23" fillId="39" borderId="0">
      <alignment vertical="center"/>
    </xf>
    <xf numFmtId="0" fontId="22" fillId="40" borderId="0">
      <alignment vertical="center"/>
    </xf>
  </cellStyleXfs>
  <cellXfs count="5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76" fontId="0" fillId="7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6" fontId="0" fillId="8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76" fontId="0" fillId="9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76" fontId="0" fillId="10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176" fontId="0" fillId="1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A1" sqref="A1:D14"/>
    </sheetView>
  </sheetViews>
  <sheetFormatPr defaultColWidth="16.4444444444444" defaultRowHeight="28" customHeight="1" outlineLevelCol="6"/>
  <cols>
    <col min="1" max="1" width="9.55555555555556" style="1" customWidth="1"/>
    <col min="2" max="2" width="28.3333333333333" style="1" customWidth="1"/>
    <col min="3" max="3" width="16.4444444444444" style="17" customWidth="1"/>
    <col min="4" max="4" width="22.8888888888889" style="1" customWidth="1"/>
    <col min="5" max="16384" width="16.4444444444444" style="1" customWidth="1"/>
  </cols>
  <sheetData>
    <row r="1" customHeight="1" spans="1:7">
      <c r="A1" s="2" t="s">
        <v>0</v>
      </c>
      <c r="B1" s="32"/>
      <c r="C1" s="32"/>
      <c r="D1" s="32"/>
    </row>
    <row r="2" customHeight="1" spans="1:7">
      <c r="A2" s="33" t="s">
        <v>1</v>
      </c>
      <c r="B2" s="33" t="s">
        <v>2</v>
      </c>
      <c r="C2" s="34" t="s">
        <v>3</v>
      </c>
      <c r="D2" s="35"/>
      <c r="G2" s="21"/>
    </row>
    <row r="3" customHeight="1" spans="1:7">
      <c r="A3" s="35">
        <v>1</v>
      </c>
      <c r="B3" s="35" t="s">
        <v>4</v>
      </c>
      <c r="C3" s="36">
        <v>305329.14</v>
      </c>
      <c r="D3" s="35"/>
    </row>
    <row r="4" customHeight="1" spans="1:7">
      <c r="A4" s="35">
        <v>2</v>
      </c>
      <c r="B4" s="37" t="s">
        <v>5</v>
      </c>
      <c r="C4" s="38">
        <v>273982.826551004</v>
      </c>
      <c r="D4" s="35"/>
    </row>
    <row r="5" customHeight="1" spans="1:7">
      <c r="A5" s="35">
        <v>3</v>
      </c>
      <c r="B5" s="37" t="s">
        <v>6</v>
      </c>
      <c r="C5" s="38">
        <v>5929.67344899627</v>
      </c>
      <c r="D5" s="35"/>
    </row>
    <row r="6" customHeight="1" spans="1:7">
      <c r="A6" s="35">
        <v>4</v>
      </c>
      <c r="B6" s="35" t="s">
        <v>7</v>
      </c>
      <c r="C6" s="36">
        <v>29828.81</v>
      </c>
      <c r="D6" s="35" t="s">
        <v>8</v>
      </c>
    </row>
    <row r="7" customHeight="1" spans="1:7">
      <c r="A7" s="35">
        <v>5</v>
      </c>
      <c r="B7" s="35" t="s">
        <v>9</v>
      </c>
      <c r="C7" s="36">
        <v>6180</v>
      </c>
      <c r="D7" s="35"/>
    </row>
    <row r="8" customHeight="1" spans="1:7">
      <c r="A8" s="35">
        <v>6</v>
      </c>
      <c r="B8" s="39" t="s">
        <v>10</v>
      </c>
      <c r="C8" s="40">
        <v>275250.003448996</v>
      </c>
      <c r="D8" s="36">
        <v>306768.003448996</v>
      </c>
    </row>
    <row r="9" customHeight="1" spans="1:7">
      <c r="A9" s="35">
        <v>7</v>
      </c>
      <c r="B9" s="41" t="s">
        <v>11</v>
      </c>
      <c r="C9" s="42">
        <v>31518</v>
      </c>
      <c r="D9" s="36"/>
    </row>
    <row r="10" customHeight="1" spans="1:7">
      <c r="A10" s="35">
        <v>8</v>
      </c>
      <c r="B10" s="43" t="s">
        <v>12</v>
      </c>
      <c r="C10" s="44">
        <v>210912.5</v>
      </c>
      <c r="D10" s="35"/>
    </row>
    <row r="11" customHeight="1" spans="1:7">
      <c r="A11" s="35">
        <v>9</v>
      </c>
      <c r="B11" s="43" t="s">
        <v>13</v>
      </c>
      <c r="C11" s="44">
        <v>95855.5034489963</v>
      </c>
      <c r="D11" s="35"/>
    </row>
    <row r="12" customHeight="1" spans="1:7">
      <c r="A12" s="35">
        <v>10</v>
      </c>
      <c r="B12" s="45" t="s">
        <v>14</v>
      </c>
      <c r="C12" s="46">
        <v>69000</v>
      </c>
      <c r="D12" s="45" t="s">
        <v>15</v>
      </c>
    </row>
    <row r="13" customHeight="1" spans="1:7">
      <c r="A13" s="47">
        <v>11</v>
      </c>
      <c r="B13" s="47" t="s">
        <v>16</v>
      </c>
      <c r="C13" s="48">
        <v>6919.98224899627</v>
      </c>
      <c r="D13" s="47" t="s">
        <v>15</v>
      </c>
    </row>
    <row r="14" customHeight="1" spans="1:7">
      <c r="A14" s="45">
        <v>12</v>
      </c>
      <c r="B14" s="45" t="s">
        <v>17</v>
      </c>
      <c r="C14" s="46">
        <v>19935.5212</v>
      </c>
      <c r="D14" s="45" t="s">
        <v>18</v>
      </c>
    </row>
    <row r="15" customHeight="1" spans="1:7">
      <c r="A15" s="49"/>
      <c r="B15" s="49"/>
      <c r="C15" s="50"/>
      <c r="D15" s="49"/>
    </row>
  </sheetData>
  <mergeCells count="2">
    <mergeCell ref="A1:D1"/>
    <mergeCell ref="D8:D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4" workbookViewId="0">
      <selection activeCell="A1" sqref="A1:D20"/>
    </sheetView>
  </sheetViews>
  <sheetFormatPr defaultColWidth="16.4444444444444" defaultRowHeight="28" customHeight="1" outlineLevelCol="6"/>
  <cols>
    <col min="1" max="1" width="9.55555555555556" style="1" customWidth="1"/>
    <col min="2" max="2" width="28.3333333333333" style="1" customWidth="1"/>
    <col min="3" max="3" width="16.4444444444444" style="17" customWidth="1"/>
    <col min="4" max="4" width="22.8888888888889" style="1" customWidth="1"/>
    <col min="5" max="16384" width="16.4444444444444" style="1" customWidth="1"/>
  </cols>
  <sheetData>
    <row r="1" customHeight="1" spans="1:7">
      <c r="A1" s="18" t="s">
        <v>19</v>
      </c>
      <c r="B1" s="19"/>
      <c r="C1" s="19"/>
      <c r="D1" s="19"/>
    </row>
    <row r="2" customHeight="1" spans="1:7">
      <c r="A2" s="6" t="s">
        <v>1</v>
      </c>
      <c r="B2" s="6" t="s">
        <v>2</v>
      </c>
      <c r="C2" s="20" t="s">
        <v>3</v>
      </c>
      <c r="D2" s="20"/>
      <c r="G2" s="21"/>
    </row>
    <row r="3" customHeight="1" spans="1:7">
      <c r="A3" s="12">
        <v>1</v>
      </c>
      <c r="B3" s="12" t="s">
        <v>20</v>
      </c>
      <c r="C3" s="22">
        <v>305329.14</v>
      </c>
      <c r="D3" s="12"/>
    </row>
    <row r="4" customHeight="1" spans="1:7">
      <c r="A4" s="12">
        <v>2</v>
      </c>
      <c r="B4" s="12" t="s">
        <v>21</v>
      </c>
      <c r="C4" s="22">
        <f>5929.67</f>
        <v>5929.67</v>
      </c>
      <c r="D4" s="12"/>
    </row>
    <row r="5" customHeight="1" spans="1:7">
      <c r="A5" s="12">
        <v>3</v>
      </c>
      <c r="B5" s="23" t="s">
        <v>22</v>
      </c>
      <c r="C5" s="24">
        <f>SUM(C3:C4)</f>
        <v>311258.81</v>
      </c>
      <c r="D5" s="23"/>
    </row>
    <row r="6" customHeight="1" spans="1:7">
      <c r="A6" s="12">
        <v>4</v>
      </c>
      <c r="B6" s="12" t="s">
        <v>23</v>
      </c>
      <c r="C6" s="22">
        <f>实际成本!D3+实际成本!D4+实际成本!D8</f>
        <v>70510.2</v>
      </c>
      <c r="D6" s="12"/>
    </row>
    <row r="7" customHeight="1" spans="1:7">
      <c r="A7" s="12">
        <v>5</v>
      </c>
      <c r="B7" s="12" t="s">
        <v>24</v>
      </c>
      <c r="C7" s="22">
        <v>8000</v>
      </c>
      <c r="D7" s="12"/>
    </row>
    <row r="8" customHeight="1" spans="1:7">
      <c r="A8" s="12">
        <v>6</v>
      </c>
      <c r="B8" s="12" t="s">
        <v>25</v>
      </c>
      <c r="C8" s="22">
        <f>实际成本!D7</f>
        <v>23475</v>
      </c>
      <c r="D8" s="12" t="s">
        <v>8</v>
      </c>
    </row>
    <row r="9" customHeight="1" spans="1:7">
      <c r="A9" s="12">
        <v>7</v>
      </c>
      <c r="B9" s="12" t="s">
        <v>26</v>
      </c>
      <c r="C9" s="22">
        <f>实际成本!D6</f>
        <v>24597.5</v>
      </c>
      <c r="D9" s="12"/>
    </row>
    <row r="10" ht="32" customHeight="1" spans="1:7">
      <c r="A10" s="12">
        <v>8</v>
      </c>
      <c r="B10" s="25" t="s">
        <v>27</v>
      </c>
      <c r="C10" s="22">
        <f>实际成本!D8+实际成本!D9+实际成本!D10+实际成本!D11+实际成本!D12+实际成本!D13</f>
        <v>33126.59</v>
      </c>
      <c r="D10" s="12" t="s">
        <v>28</v>
      </c>
    </row>
    <row r="11" customHeight="1" spans="1:7">
      <c r="A11" s="26">
        <v>9</v>
      </c>
      <c r="B11" s="26" t="s">
        <v>29</v>
      </c>
      <c r="C11" s="27">
        <v>6180</v>
      </c>
      <c r="D11" s="26"/>
    </row>
    <row r="12" customHeight="1" spans="1:7">
      <c r="A12" s="26">
        <v>10</v>
      </c>
      <c r="B12" s="26" t="s">
        <v>30</v>
      </c>
      <c r="C12" s="27">
        <f>实际成本!D14+实际成本!D13</f>
        <v>37860.51</v>
      </c>
      <c r="D12" s="27" t="s">
        <v>31</v>
      </c>
    </row>
    <row r="13" customHeight="1" spans="1:7">
      <c r="A13" s="12">
        <v>11</v>
      </c>
      <c r="B13" s="23" t="s">
        <v>22</v>
      </c>
      <c r="C13" s="24">
        <f>SUM(C6:C12)</f>
        <v>203749.8</v>
      </c>
      <c r="D13" s="23"/>
    </row>
    <row r="14" customHeight="1" spans="1:7">
      <c r="A14" s="28">
        <v>12</v>
      </c>
      <c r="B14" s="28" t="s">
        <v>32</v>
      </c>
      <c r="C14" s="29">
        <v>69000</v>
      </c>
      <c r="D14" s="28" t="s">
        <v>33</v>
      </c>
    </row>
    <row r="15" customHeight="1" spans="1:7">
      <c r="A15" s="28">
        <v>13</v>
      </c>
      <c r="B15" s="28" t="s">
        <v>34</v>
      </c>
      <c r="C15" s="29">
        <f>实际成本!F3+实际成本!F4</f>
        <v>90169.8</v>
      </c>
      <c r="D15" s="28" t="s">
        <v>35</v>
      </c>
    </row>
    <row r="16" customHeight="1" spans="1:7">
      <c r="A16" s="28">
        <v>14</v>
      </c>
      <c r="B16" s="28" t="s">
        <v>36</v>
      </c>
      <c r="C16" s="29">
        <v>5000</v>
      </c>
      <c r="D16" s="28" t="s">
        <v>35</v>
      </c>
    </row>
    <row r="17" customHeight="1" spans="1:5">
      <c r="A17" s="28">
        <v>15</v>
      </c>
      <c r="B17" s="28" t="s">
        <v>37</v>
      </c>
      <c r="C17" s="29">
        <v>6920</v>
      </c>
      <c r="D17" s="28" t="s">
        <v>38</v>
      </c>
    </row>
    <row r="18" customHeight="1" spans="1:5">
      <c r="A18" s="28">
        <v>16</v>
      </c>
      <c r="B18" s="28" t="s">
        <v>39</v>
      </c>
      <c r="C18" s="29">
        <f>双方财务对账单!C14</f>
        <v>19935.5212</v>
      </c>
      <c r="D18" s="28" t="s">
        <v>40</v>
      </c>
    </row>
    <row r="19" customHeight="1" spans="1:5">
      <c r="A19" s="28">
        <v>17</v>
      </c>
      <c r="B19" s="28" t="s">
        <v>41</v>
      </c>
      <c r="C19" s="29">
        <f>SUM(C14:C18)</f>
        <v>191025.3212</v>
      </c>
      <c r="D19" s="28"/>
    </row>
    <row r="20" customHeight="1" spans="1:5">
      <c r="A20" s="30">
        <v>18</v>
      </c>
      <c r="B20" s="30" t="s">
        <v>42</v>
      </c>
      <c r="C20" s="31">
        <f>C19-C12</f>
        <v>153164.8112</v>
      </c>
      <c r="D20" s="30" t="s">
        <v>43</v>
      </c>
      <c r="E20" s="1" t="s">
        <v>44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A1" sqref="A1:G17"/>
    </sheetView>
  </sheetViews>
  <sheetFormatPr defaultColWidth="9" defaultRowHeight="14.4" outlineLevelCol="6"/>
  <cols>
    <col min="1" max="1" width="5.55555555555556" style="1" customWidth="1"/>
    <col min="2" max="2" width="15.6666666666667" style="1" customWidth="1"/>
    <col min="3" max="3" width="12.8888888888889" style="1" customWidth="1"/>
    <col min="4" max="4" width="27" style="1" customWidth="1"/>
    <col min="5" max="5" width="31.3333333333333" style="1" customWidth="1"/>
    <col min="6" max="6" width="11.7777777777778" style="1" customWidth="1"/>
    <col min="7" max="7" width="27.1111111111111" style="1" customWidth="1"/>
  </cols>
  <sheetData>
    <row r="1" ht="30" customHeight="1" spans="1:7">
      <c r="A1" s="2" t="s">
        <v>45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</v>
      </c>
      <c r="B2" s="3" t="s">
        <v>46</v>
      </c>
      <c r="C2" s="3" t="s">
        <v>47</v>
      </c>
      <c r="D2" s="3" t="s">
        <v>48</v>
      </c>
      <c r="E2" s="3" t="s">
        <v>49</v>
      </c>
      <c r="F2" s="3" t="s">
        <v>3</v>
      </c>
      <c r="G2" s="3" t="s">
        <v>50</v>
      </c>
    </row>
    <row r="3" s="1" customFormat="1" ht="23" customHeight="1" spans="1:7">
      <c r="A3" s="7">
        <v>1</v>
      </c>
      <c r="B3" s="7" t="s">
        <v>51</v>
      </c>
      <c r="C3" s="7" t="s">
        <v>52</v>
      </c>
      <c r="D3" s="7" t="s">
        <v>53</v>
      </c>
      <c r="E3" s="7" t="s">
        <v>54</v>
      </c>
      <c r="F3" s="7">
        <v>262650</v>
      </c>
      <c r="G3" s="7" t="s">
        <v>55</v>
      </c>
    </row>
    <row r="4" s="1" customFormat="1" ht="46" customHeight="1" spans="1:7">
      <c r="A4" s="6">
        <v>2</v>
      </c>
      <c r="B4" s="6" t="s">
        <v>56</v>
      </c>
      <c r="C4" s="6" t="s">
        <v>57</v>
      </c>
      <c r="D4" s="6" t="s">
        <v>58</v>
      </c>
      <c r="E4" s="13" t="s">
        <v>59</v>
      </c>
      <c r="F4" s="6">
        <v>31518</v>
      </c>
      <c r="G4" s="14" t="s">
        <v>60</v>
      </c>
    </row>
    <row r="5" s="1" customFormat="1" ht="23" customHeight="1" spans="1:7">
      <c r="A5" s="6">
        <v>3</v>
      </c>
      <c r="B5" s="6" t="s">
        <v>61</v>
      </c>
      <c r="C5" s="6" t="s">
        <v>62</v>
      </c>
      <c r="D5" s="6" t="s">
        <v>63</v>
      </c>
      <c r="E5" s="6" t="s">
        <v>64</v>
      </c>
      <c r="F5" s="6">
        <v>5397.59</v>
      </c>
      <c r="G5" s="6" t="s">
        <v>65</v>
      </c>
    </row>
    <row r="6" ht="23" customHeight="1" spans="1:7">
      <c r="A6" s="12">
        <v>4</v>
      </c>
      <c r="B6" s="15" t="s">
        <v>66</v>
      </c>
      <c r="C6" s="12"/>
      <c r="D6" s="12" t="s">
        <v>54</v>
      </c>
      <c r="E6" s="12" t="s">
        <v>67</v>
      </c>
      <c r="F6" s="12">
        <v>8000</v>
      </c>
      <c r="G6" s="12"/>
    </row>
    <row r="7" ht="23" customHeight="1" spans="1:7">
      <c r="A7" s="12">
        <v>5</v>
      </c>
      <c r="B7" s="15" t="s">
        <v>68</v>
      </c>
      <c r="C7" s="12"/>
      <c r="D7" s="12" t="s">
        <v>54</v>
      </c>
      <c r="E7" s="12" t="s">
        <v>69</v>
      </c>
      <c r="F7" s="12">
        <v>24597.5</v>
      </c>
      <c r="G7" s="12"/>
    </row>
    <row r="8" ht="23" customHeight="1" spans="1:7">
      <c r="A8" s="12">
        <v>6</v>
      </c>
      <c r="B8" s="15" t="s">
        <v>70</v>
      </c>
      <c r="C8" s="12"/>
      <c r="D8" s="12" t="s">
        <v>54</v>
      </c>
      <c r="E8" s="12" t="s">
        <v>71</v>
      </c>
      <c r="F8" s="12">
        <v>56700</v>
      </c>
      <c r="G8" s="12"/>
    </row>
    <row r="9" ht="23" customHeight="1" spans="1:7">
      <c r="A9" s="12">
        <v>7</v>
      </c>
      <c r="B9" s="15" t="s">
        <v>72</v>
      </c>
      <c r="C9" s="12"/>
      <c r="D9" s="12" t="s">
        <v>54</v>
      </c>
      <c r="E9" s="12" t="s">
        <v>73</v>
      </c>
      <c r="F9" s="12">
        <v>50400</v>
      </c>
      <c r="G9" s="12"/>
    </row>
    <row r="10" ht="23" customHeight="1" spans="1:7">
      <c r="A10" s="12">
        <v>8</v>
      </c>
      <c r="B10" s="15" t="s">
        <v>74</v>
      </c>
      <c r="C10" s="12"/>
      <c r="D10" s="12" t="s">
        <v>54</v>
      </c>
      <c r="E10" s="12" t="s">
        <v>75</v>
      </c>
      <c r="F10" s="12">
        <v>47740</v>
      </c>
      <c r="G10" s="12"/>
    </row>
    <row r="11" ht="24" customHeight="1" spans="1:7">
      <c r="A11" s="12">
        <v>9</v>
      </c>
      <c r="B11" s="15" t="s">
        <v>76</v>
      </c>
      <c r="C11" s="12"/>
      <c r="D11" s="12" t="s">
        <v>54</v>
      </c>
      <c r="E11" s="12" t="s">
        <v>77</v>
      </c>
      <c r="F11" s="12">
        <v>23475</v>
      </c>
      <c r="G11" s="12"/>
    </row>
    <row r="12" s="12" customFormat="1" ht="32" customHeight="1" spans="1:7">
      <c r="A12" s="12">
        <v>10</v>
      </c>
      <c r="B12" s="12" t="s">
        <v>66</v>
      </c>
      <c r="C12" s="12"/>
      <c r="D12" s="12" t="s">
        <v>54</v>
      </c>
      <c r="E12" s="12" t="s">
        <v>78</v>
      </c>
      <c r="F12" s="12">
        <v>69000</v>
      </c>
    </row>
    <row r="13" ht="32" customHeight="1" spans="1:7">
      <c r="A13" s="6">
        <v>11</v>
      </c>
      <c r="B13" s="6" t="s">
        <v>79</v>
      </c>
      <c r="C13" s="6"/>
      <c r="D13" s="6" t="s">
        <v>80</v>
      </c>
      <c r="E13" s="14" t="s">
        <v>59</v>
      </c>
      <c r="F13" s="6">
        <v>107</v>
      </c>
      <c r="G13" s="6" t="s">
        <v>79</v>
      </c>
    </row>
    <row r="14" ht="46" customHeight="1" spans="1:7">
      <c r="A14" s="6">
        <v>12</v>
      </c>
      <c r="B14" s="6" t="s">
        <v>61</v>
      </c>
      <c r="C14" s="6"/>
      <c r="D14" s="6" t="s">
        <v>58</v>
      </c>
      <c r="E14" s="8" t="s">
        <v>81</v>
      </c>
      <c r="F14" s="6">
        <v>837.92</v>
      </c>
      <c r="G14" s="6" t="s">
        <v>65</v>
      </c>
    </row>
    <row r="15" ht="25" customHeight="1" spans="1:7">
      <c r="A15" s="7">
        <v>13</v>
      </c>
      <c r="B15" s="7" t="s">
        <v>51</v>
      </c>
      <c r="C15" s="7"/>
      <c r="D15" s="7" t="s">
        <v>53</v>
      </c>
      <c r="E15" s="7" t="s">
        <v>54</v>
      </c>
      <c r="F15" s="7">
        <v>42679.14</v>
      </c>
      <c r="G15" s="7" t="s">
        <v>82</v>
      </c>
    </row>
    <row r="16" ht="25" customHeight="1" spans="1:7">
      <c r="A16" s="12">
        <v>14</v>
      </c>
      <c r="B16" s="12" t="s">
        <v>83</v>
      </c>
      <c r="C16" s="12"/>
      <c r="D16" s="12" t="s">
        <v>54</v>
      </c>
      <c r="E16" s="12" t="s">
        <v>84</v>
      </c>
      <c r="F16" s="12">
        <v>6920</v>
      </c>
      <c r="G16" s="12"/>
    </row>
    <row r="17" ht="25" customHeight="1" spans="1:7">
      <c r="A17" s="16">
        <v>15</v>
      </c>
      <c r="B17" s="16" t="s">
        <v>39</v>
      </c>
      <c r="C17" s="16"/>
      <c r="D17" s="16" t="s">
        <v>54</v>
      </c>
      <c r="E17" s="16" t="s">
        <v>58</v>
      </c>
      <c r="F17" s="16">
        <v>19935.9</v>
      </c>
      <c r="G17" s="16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A1" sqref="A1:G16"/>
    </sheetView>
  </sheetViews>
  <sheetFormatPr defaultColWidth="9" defaultRowHeight="14.4" outlineLevelCol="6"/>
  <cols>
    <col min="1" max="1" width="5.55555555555556" style="1" customWidth="1"/>
    <col min="2" max="2" width="10" style="1" customWidth="1"/>
    <col min="3" max="3" width="31.3333333333333" style="1" customWidth="1"/>
    <col min="4" max="4" width="11.7777777777778" style="1" customWidth="1"/>
    <col min="5" max="5" width="38.3333333333333" style="1" customWidth="1"/>
    <col min="6" max="6" width="11.7777777777778" style="1" customWidth="1"/>
    <col min="7" max="7" width="34.7777777777778" style="1" customWidth="1"/>
  </cols>
  <sheetData>
    <row r="1" ht="30" customHeight="1" spans="1:7">
      <c r="A1" s="2" t="s">
        <v>85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</v>
      </c>
      <c r="B2" s="3" t="s">
        <v>46</v>
      </c>
      <c r="C2" s="3" t="s">
        <v>86</v>
      </c>
      <c r="D2" s="3" t="s">
        <v>87</v>
      </c>
      <c r="E2" s="3" t="s">
        <v>50</v>
      </c>
      <c r="F2" s="3" t="s">
        <v>88</v>
      </c>
      <c r="G2" s="6"/>
    </row>
    <row r="3" ht="23" customHeight="1" spans="1:7">
      <c r="A3" s="3">
        <v>1</v>
      </c>
      <c r="B3" s="3" t="s">
        <v>70</v>
      </c>
      <c r="C3" s="3" t="s">
        <v>71</v>
      </c>
      <c r="D3" s="3">
        <v>17500</v>
      </c>
      <c r="E3" s="3" t="s">
        <v>89</v>
      </c>
      <c r="F3" s="3">
        <v>39200</v>
      </c>
      <c r="G3" s="6" t="s">
        <v>90</v>
      </c>
    </row>
    <row r="4" ht="23" customHeight="1" spans="1:7">
      <c r="A4" s="3">
        <v>2</v>
      </c>
      <c r="B4" s="3" t="s">
        <v>72</v>
      </c>
      <c r="C4" s="3" t="s">
        <v>91</v>
      </c>
      <c r="D4" s="3">
        <v>47170.2</v>
      </c>
      <c r="E4" s="3" t="s">
        <v>92</v>
      </c>
      <c r="F4" s="3">
        <v>50969.8</v>
      </c>
      <c r="G4" s="6" t="s">
        <v>90</v>
      </c>
    </row>
    <row r="5" ht="24" customHeight="1" spans="1:7">
      <c r="A5" s="3">
        <v>3</v>
      </c>
      <c r="B5" s="3" t="s">
        <v>66</v>
      </c>
      <c r="C5" s="3" t="s">
        <v>67</v>
      </c>
      <c r="D5" s="3">
        <v>8000</v>
      </c>
      <c r="E5" s="3"/>
      <c r="F5" s="3"/>
      <c r="G5" s="3" t="s">
        <v>93</v>
      </c>
    </row>
    <row r="6" ht="24" customHeight="1" spans="1:7">
      <c r="A6" s="3">
        <v>4</v>
      </c>
      <c r="B6" s="3" t="s">
        <v>94</v>
      </c>
      <c r="C6" s="3" t="s">
        <v>69</v>
      </c>
      <c r="D6" s="3">
        <v>24597.5</v>
      </c>
      <c r="E6" s="3"/>
      <c r="F6" s="3"/>
      <c r="G6" s="3" t="s">
        <v>93</v>
      </c>
    </row>
    <row r="7" ht="39" customHeight="1" spans="1:7">
      <c r="A7" s="3">
        <v>5</v>
      </c>
      <c r="B7" s="3" t="s">
        <v>95</v>
      </c>
      <c r="C7" s="3" t="s">
        <v>77</v>
      </c>
      <c r="D7" s="3">
        <v>23475</v>
      </c>
      <c r="E7" s="3"/>
      <c r="F7" s="7">
        <v>5000</v>
      </c>
      <c r="G7" s="8" t="s">
        <v>96</v>
      </c>
    </row>
    <row r="8" ht="39" customHeight="1" spans="1:7">
      <c r="A8" s="3">
        <v>6</v>
      </c>
      <c r="B8" s="3" t="s">
        <v>74</v>
      </c>
      <c r="C8" s="3" t="s">
        <v>97</v>
      </c>
      <c r="D8" s="3">
        <v>5840</v>
      </c>
      <c r="E8" s="3"/>
      <c r="F8" s="3"/>
      <c r="G8" s="3" t="s">
        <v>98</v>
      </c>
    </row>
    <row r="9" ht="29" customHeight="1" spans="1:7">
      <c r="A9" s="3">
        <v>7</v>
      </c>
      <c r="B9" s="3" t="s">
        <v>99</v>
      </c>
      <c r="C9" s="3"/>
      <c r="D9" s="3">
        <v>2600</v>
      </c>
      <c r="E9" s="3" t="s">
        <v>100</v>
      </c>
      <c r="F9" s="3"/>
      <c r="G9" s="3" t="s">
        <v>101</v>
      </c>
    </row>
    <row r="10" ht="56" customHeight="1" spans="1:7">
      <c r="A10" s="3">
        <v>8</v>
      </c>
      <c r="B10" s="9" t="s">
        <v>102</v>
      </c>
      <c r="C10" s="3"/>
      <c r="D10" s="3">
        <v>6708.79</v>
      </c>
      <c r="E10" s="3" t="s">
        <v>100</v>
      </c>
      <c r="F10" s="3"/>
      <c r="G10" s="3" t="s">
        <v>103</v>
      </c>
    </row>
    <row r="11" ht="36" customHeight="1" spans="1:7">
      <c r="A11" s="3">
        <v>9</v>
      </c>
      <c r="B11" s="9" t="s">
        <v>104</v>
      </c>
      <c r="C11" s="3"/>
      <c r="D11" s="3">
        <v>15286.8</v>
      </c>
      <c r="E11" s="3" t="s">
        <v>105</v>
      </c>
      <c r="F11" s="3"/>
      <c r="G11" s="3" t="s">
        <v>103</v>
      </c>
    </row>
    <row r="12" ht="36" customHeight="1" spans="1:7">
      <c r="A12" s="3">
        <v>10</v>
      </c>
      <c r="B12" s="9" t="s">
        <v>106</v>
      </c>
      <c r="C12" s="3"/>
      <c r="D12" s="3">
        <v>2584</v>
      </c>
      <c r="E12" s="3" t="s">
        <v>107</v>
      </c>
      <c r="F12" s="3"/>
      <c r="G12" s="3" t="s">
        <v>108</v>
      </c>
    </row>
    <row r="13" ht="36" customHeight="1" spans="1:7">
      <c r="A13" s="3">
        <v>11</v>
      </c>
      <c r="B13" s="9" t="s">
        <v>79</v>
      </c>
      <c r="C13" s="3"/>
      <c r="D13" s="3">
        <v>107</v>
      </c>
      <c r="E13" s="3" t="s">
        <v>100</v>
      </c>
      <c r="F13" s="3"/>
      <c r="G13" s="3"/>
    </row>
    <row r="14" ht="36" customHeight="1" spans="1:7">
      <c r="A14" s="3">
        <v>12</v>
      </c>
      <c r="B14" s="9" t="s">
        <v>109</v>
      </c>
      <c r="C14" s="3"/>
      <c r="D14" s="3">
        <v>37753.51</v>
      </c>
      <c r="E14" s="10" t="s">
        <v>110</v>
      </c>
      <c r="F14" s="3"/>
      <c r="G14" s="3"/>
    </row>
    <row r="15" ht="36" customHeight="1" spans="1:7">
      <c r="A15" s="3">
        <v>13</v>
      </c>
      <c r="B15" s="9" t="s">
        <v>9</v>
      </c>
      <c r="C15" s="3"/>
      <c r="D15" s="3">
        <v>6180</v>
      </c>
      <c r="E15" s="10"/>
      <c r="F15" s="3"/>
      <c r="G15" s="3"/>
    </row>
    <row r="16" ht="33" customHeight="1" spans="1:7">
      <c r="A16" s="11">
        <v>14</v>
      </c>
      <c r="B16" s="11" t="s">
        <v>111</v>
      </c>
      <c r="C16" s="11" t="s">
        <v>112</v>
      </c>
      <c r="D16" s="11">
        <f>SUM(D3:D15)</f>
        <v>197802.8</v>
      </c>
      <c r="E16" s="11"/>
      <c r="F16" s="11"/>
      <c r="G16" s="11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2"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C5" sqref="C5"/>
    </sheetView>
  </sheetViews>
  <sheetFormatPr defaultColWidth="9" defaultRowHeight="14.4" outlineLevelCol="6"/>
  <cols>
    <col min="1" max="1" width="5.55555555555556" style="1" customWidth="1"/>
    <col min="2" max="2" width="12.8888888888889" style="1" customWidth="1"/>
    <col min="3" max="3" width="31.3333333333333" style="1" customWidth="1"/>
    <col min="4" max="4" width="23.3333333333333" style="1" customWidth="1"/>
    <col min="5" max="5" width="14.2222222222222" style="1" customWidth="1"/>
    <col min="6" max="6" width="17.2222222222222" customWidth="1"/>
  </cols>
  <sheetData>
    <row r="1" ht="22" customHeight="1" spans="1:7">
      <c r="A1" s="2" t="s">
        <v>113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</v>
      </c>
      <c r="B2" s="3" t="s">
        <v>46</v>
      </c>
      <c r="C2" s="3" t="s">
        <v>114</v>
      </c>
      <c r="D2" s="3" t="s">
        <v>3</v>
      </c>
      <c r="E2" s="3" t="s">
        <v>115</v>
      </c>
      <c r="F2" s="3"/>
    </row>
    <row r="3" ht="23" customHeight="1" spans="1:7">
      <c r="A3" s="3">
        <v>1</v>
      </c>
      <c r="B3" s="3" t="s">
        <v>66</v>
      </c>
      <c r="C3" s="3" t="s">
        <v>67</v>
      </c>
      <c r="D3" s="3">
        <v>8000</v>
      </c>
      <c r="E3" s="4">
        <v>0.01</v>
      </c>
      <c r="F3" s="5" t="s">
        <v>116</v>
      </c>
    </row>
    <row r="4" ht="23" customHeight="1" spans="1:7">
      <c r="A4" s="3">
        <v>2</v>
      </c>
      <c r="B4" s="3" t="s">
        <v>66</v>
      </c>
      <c r="C4" s="3" t="s">
        <v>78</v>
      </c>
      <c r="D4" s="3">
        <v>69000</v>
      </c>
      <c r="E4" s="4">
        <v>0.09</v>
      </c>
      <c r="F4" s="5" t="s">
        <v>117</v>
      </c>
    </row>
    <row r="5" ht="23" customHeight="1" spans="1:7">
      <c r="A5" s="3">
        <v>3</v>
      </c>
      <c r="B5" s="3" t="s">
        <v>68</v>
      </c>
      <c r="C5" s="3" t="s">
        <v>69</v>
      </c>
      <c r="D5" s="3">
        <v>24597.5</v>
      </c>
      <c r="E5" s="4">
        <v>0.01</v>
      </c>
      <c r="F5" s="5" t="s">
        <v>118</v>
      </c>
    </row>
    <row r="6" ht="23" customHeight="1" spans="1:7">
      <c r="A6" s="3">
        <v>4</v>
      </c>
      <c r="B6" s="3" t="s">
        <v>70</v>
      </c>
      <c r="C6" s="3" t="s">
        <v>71</v>
      </c>
      <c r="D6" s="3">
        <v>56700</v>
      </c>
      <c r="E6" s="3" t="s">
        <v>119</v>
      </c>
      <c r="F6" s="5" t="s">
        <v>120</v>
      </c>
    </row>
    <row r="7" ht="23" customHeight="1" spans="1:7">
      <c r="A7" s="3">
        <v>5</v>
      </c>
      <c r="B7" s="3" t="s">
        <v>72</v>
      </c>
      <c r="C7" s="3" t="s">
        <v>73</v>
      </c>
      <c r="D7" s="3">
        <v>50400</v>
      </c>
      <c r="E7" s="3" t="s">
        <v>119</v>
      </c>
      <c r="F7" s="5" t="s">
        <v>120</v>
      </c>
    </row>
    <row r="8" ht="23" customHeight="1" spans="1:7">
      <c r="A8" s="3">
        <v>6</v>
      </c>
      <c r="B8" s="3" t="s">
        <v>74</v>
      </c>
      <c r="C8" s="3" t="s">
        <v>75</v>
      </c>
      <c r="D8" s="3">
        <v>47740</v>
      </c>
      <c r="E8" s="3" t="s">
        <v>119</v>
      </c>
      <c r="F8" s="5" t="s">
        <v>120</v>
      </c>
    </row>
    <row r="9" ht="24" customHeight="1" spans="1:7">
      <c r="A9" s="3">
        <v>7</v>
      </c>
      <c r="B9" s="3" t="s">
        <v>76</v>
      </c>
      <c r="C9" s="3" t="s">
        <v>77</v>
      </c>
      <c r="D9" s="3">
        <v>23475</v>
      </c>
      <c r="E9" s="4">
        <v>0.01</v>
      </c>
      <c r="F9" s="5" t="s">
        <v>118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双方财务对账单</vt:lpstr>
      <vt:lpstr>总表</vt:lpstr>
      <vt:lpstr>协鹏成本收入</vt:lpstr>
      <vt:lpstr>实际成本</vt:lpstr>
      <vt:lpstr>Sheet2</vt:lpstr>
      <vt:lpstr>对乙支付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张艳稳</dc:creator>
  <cp:lastModifiedBy>稳稳</cp:lastModifiedBy>
  <dcterms:created xsi:type="dcterms:W3CDTF">2023-05-12T11:15:00Z</dcterms:created>
  <dcterms:modified xsi:type="dcterms:W3CDTF">2025-12-29T15:48:24Z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1F5A530B514644A3AF2E3AD59FFC7616_13</vt:lpwstr>
  </property>
  <property fmtid="{D5CDD505-2E9C-101B-9397-08002B2CF9AE}" pid="4" name="CalculationRule">
    <vt:i4>0</vt:i4>
  </property>
</Properties>
</file>