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S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周一茨坝急购1件</t>
        </r>
      </text>
    </comment>
    <comment ref="A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联华河虾</t>
        </r>
      </text>
    </comment>
    <comment ref="O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茨坝190+联华33=</t>
        </r>
      </text>
    </comment>
    <comment ref="AB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联华河虾</t>
        </r>
      </text>
    </comment>
    <comment ref="AU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餐巾纸2件*258</t>
        </r>
      </text>
    </comment>
  </commentList>
</comments>
</file>

<file path=xl/sharedStrings.xml><?xml version="1.0" encoding="utf-8"?>
<sst xmlns="http://schemas.openxmlformats.org/spreadsheetml/2006/main" count="114" uniqueCount="104">
  <si>
    <t>地震局黑龙潭餐厅 2024 年 11月收支明细</t>
  </si>
  <si>
    <t>序号</t>
  </si>
  <si>
    <t>日期</t>
  </si>
  <si>
    <t>收入</t>
  </si>
  <si>
    <t>商品名称</t>
  </si>
  <si>
    <t>猪肉（元）</t>
  </si>
  <si>
    <t>小菜</t>
  </si>
  <si>
    <t>鸡蛋</t>
  </si>
  <si>
    <t>鸡肉</t>
  </si>
  <si>
    <t>牛肉</t>
  </si>
  <si>
    <t>兔子</t>
  </si>
  <si>
    <t>鸡胗</t>
  </si>
  <si>
    <t>牛蛙</t>
  </si>
  <si>
    <t>羊肉</t>
  </si>
  <si>
    <t>干猪皮</t>
  </si>
  <si>
    <t>泡皮肉</t>
  </si>
  <si>
    <t>火腿</t>
  </si>
  <si>
    <t>冻品、海/河鲜（元）</t>
  </si>
  <si>
    <t>烤鸭</t>
  </si>
  <si>
    <t>鸭肉</t>
  </si>
  <si>
    <t>鹅肉</t>
  </si>
  <si>
    <t>香肠</t>
  </si>
  <si>
    <t>土豆</t>
  </si>
  <si>
    <t>豆花</t>
  </si>
  <si>
    <t>米线面条</t>
  </si>
  <si>
    <t>油条/
饺皮</t>
  </si>
  <si>
    <t>水果</t>
  </si>
  <si>
    <t>酸奶</t>
  </si>
  <si>
    <t>牛奶</t>
  </si>
  <si>
    <t>粮油</t>
  </si>
  <si>
    <t>食堂用品</t>
  </si>
  <si>
    <t>干货调料</t>
  </si>
  <si>
    <t>支出小计</t>
  </si>
  <si>
    <t>早餐人数</t>
  </si>
  <si>
    <t>单价</t>
  </si>
  <si>
    <t xml:space="preserve">金额 </t>
  </si>
  <si>
    <t>午餐人数</t>
  </si>
  <si>
    <t>晩餐人数</t>
  </si>
  <si>
    <t>收入小计</t>
  </si>
  <si>
    <t>差额</t>
  </si>
  <si>
    <t>后腿</t>
  </si>
  <si>
    <t>前腿</t>
  </si>
  <si>
    <t>五花肉</t>
  </si>
  <si>
    <t>里脊</t>
  </si>
  <si>
    <t>排骨</t>
  </si>
  <si>
    <t>杂骨</t>
  </si>
  <si>
    <t>肘子</t>
  </si>
  <si>
    <t>猪脚</t>
  </si>
  <si>
    <t>猪肝</t>
  </si>
  <si>
    <t>腰花</t>
  </si>
  <si>
    <t>鸡胸肉</t>
  </si>
  <si>
    <t>鸡翅</t>
  </si>
  <si>
    <t>带鱼</t>
  </si>
  <si>
    <t>鱿鱼</t>
  </si>
  <si>
    <t>虾</t>
  </si>
  <si>
    <t>雪花鱼</t>
  </si>
  <si>
    <t>鲫鱼</t>
  </si>
  <si>
    <t>乌鱼</t>
  </si>
  <si>
    <t>草鱼</t>
  </si>
  <si>
    <t>鲢鱼</t>
  </si>
  <si>
    <t>小白鱼</t>
  </si>
  <si>
    <t>2024.11.1</t>
  </si>
  <si>
    <t>2024.11.2</t>
  </si>
  <si>
    <t>2024.11.3</t>
  </si>
  <si>
    <t>2024.11.4</t>
  </si>
  <si>
    <t>2024.11.5</t>
  </si>
  <si>
    <t>2024.11.6</t>
  </si>
  <si>
    <t>2024.11.7</t>
  </si>
  <si>
    <t>2024.11.8</t>
  </si>
  <si>
    <t>2024.11.9</t>
  </si>
  <si>
    <t>2024.11.10</t>
  </si>
  <si>
    <t>2024.11.11</t>
  </si>
  <si>
    <t>2024.11.12</t>
  </si>
  <si>
    <t>2024.11.13</t>
  </si>
  <si>
    <t>2024.11.14</t>
  </si>
  <si>
    <t>2024.11.15</t>
  </si>
  <si>
    <t>2024.11.16</t>
  </si>
  <si>
    <t>2024.11.17</t>
  </si>
  <si>
    <t>2024.11.18</t>
  </si>
  <si>
    <t>2024.11.19</t>
  </si>
  <si>
    <t>2024.11.20</t>
  </si>
  <si>
    <t>2024.11.21</t>
  </si>
  <si>
    <t>2024.11.22</t>
  </si>
  <si>
    <t>2024.11.23</t>
  </si>
  <si>
    <t>2024.11.24</t>
  </si>
  <si>
    <t>2024.11.25</t>
  </si>
  <si>
    <t>2024.11.26</t>
  </si>
  <si>
    <t>2024.11.27</t>
  </si>
  <si>
    <t>2024.11.28</t>
  </si>
  <si>
    <t>2024.11.29</t>
  </si>
  <si>
    <t>2024.11.30</t>
  </si>
  <si>
    <t>支出项目</t>
  </si>
  <si>
    <t>金额</t>
  </si>
  <si>
    <t>总收入</t>
  </si>
  <si>
    <t>职工刷卡</t>
  </si>
  <si>
    <t>菜金</t>
  </si>
  <si>
    <t>零星收入</t>
  </si>
  <si>
    <t>未刷卡收入</t>
  </si>
  <si>
    <t>豆花油条</t>
  </si>
  <si>
    <t>合计</t>
  </si>
  <si>
    <t>米线</t>
  </si>
  <si>
    <t>酸奶，牛奶</t>
  </si>
  <si>
    <t>亏损</t>
  </si>
  <si>
    <t>收支比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</si>
</sst>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1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2">
      <alignment vertical="center"/>
    </xf>
    <xf numFmtId="0" fontId="11" fillId="0" borderId="12">
      <alignment vertical="center"/>
    </xf>
    <xf numFmtId="0" fontId="12" fillId="0" borderId="13">
      <alignment vertical="center"/>
    </xf>
    <xf numFmtId="0" fontId="12" fillId="0" borderId="0">
      <alignment vertical="center"/>
    </xf>
    <xf numFmtId="0" fontId="13" fillId="6" borderId="14">
      <alignment vertical="center"/>
    </xf>
    <xf numFmtId="0" fontId="14" fillId="7" borderId="15">
      <alignment vertical="center"/>
    </xf>
    <xf numFmtId="0" fontId="15" fillId="7" borderId="14">
      <alignment vertical="center"/>
    </xf>
    <xf numFmtId="0" fontId="16" fillId="8" borderId="16">
      <alignment vertical="center"/>
    </xf>
    <xf numFmtId="0" fontId="17" fillId="0" borderId="17">
      <alignment vertical="center"/>
    </xf>
    <xf numFmtId="0" fontId="18" fillId="0" borderId="18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4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1"/>
  <sheetViews>
    <sheetView tabSelected="1" topLeftCell="A18" workbookViewId="0">
      <selection activeCell="A1" sqref="$A1:$XFD1048576"/>
    </sheetView>
  </sheetViews>
  <sheetFormatPr defaultColWidth="9" defaultRowHeight="14"/>
  <cols>
    <col min="1" max="1" width="3" style="1" customWidth="1"/>
    <col min="2" max="2" width="10.7545454545455" style="1" customWidth="1"/>
    <col min="3" max="3" width="6.84545454545455" style="1" customWidth="1"/>
    <col min="4" max="4" width="9.22727272727273" style="1" customWidth="1"/>
    <col min="5" max="5" width="9.34545454545455" style="1" customWidth="1"/>
    <col min="6" max="6" width="7.81818181818182" style="1" customWidth="1"/>
    <col min="7" max="7" width="10.7636363636364" style="1" customWidth="1"/>
    <col min="8" max="8" width="11.9454545454545" style="1" customWidth="1"/>
    <col min="9" max="13" width="7.81818181818182" style="1" customWidth="1"/>
    <col min="14" max="15" width="9.02727272727273" style="1" customWidth="1"/>
    <col min="16" max="16" width="8.69090909090909" style="1" customWidth="1"/>
    <col min="17" max="23" width="8.25454545454545" style="1" customWidth="1"/>
    <col min="24" max="34" width="6.73636363636364" style="1" customWidth="1"/>
    <col min="35" max="35" width="7.71818181818182" style="1" customWidth="1"/>
    <col min="36" max="41" width="8.25454545454545" style="1" customWidth="1"/>
    <col min="42" max="42" width="7.71818181818182" style="1" customWidth="1"/>
    <col min="43" max="43" width="8.25454545454545" style="1" customWidth="1"/>
    <col min="44" max="48" width="10.5454545454545" style="1" customWidth="1"/>
    <col min="49" max="49" width="9.37272727272727" style="1" customWidth="1"/>
    <col min="50" max="55" width="9" style="1"/>
    <col min="56" max="56" width="9.37272727272727" style="1"/>
    <col min="57" max="57" width="9" style="1"/>
    <col min="58" max="59" width="10.3727272727273" style="1"/>
    <col min="60" max="60" width="12.6272727272727" style="1"/>
    <col min="61" max="16384" width="9" style="1"/>
  </cols>
  <sheetData>
    <row r="1" s="1" customFormat="1" ht="22" customHeight="1" spans="1:61">
      <c r="A1" s="3" t="s">
        <v>0</v>
      </c>
      <c r="B1" s="4"/>
      <c r="C1" s="4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7"/>
      <c r="BI1" s="7"/>
    </row>
    <row r="2" s="1" customFormat="1" spans="1:61">
      <c r="A2" s="6"/>
      <c r="B2" s="6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6"/>
      <c r="AY2" s="6"/>
      <c r="AZ2" s="6"/>
      <c r="BA2" s="6"/>
      <c r="BB2" s="6"/>
      <c r="BC2" s="6"/>
      <c r="BD2" s="6"/>
      <c r="BE2" s="6"/>
      <c r="BF2" s="6"/>
      <c r="BG2" s="6"/>
      <c r="BH2" s="7"/>
      <c r="BI2" s="7"/>
    </row>
    <row r="3" s="1" customFormat="1" spans="1:61">
      <c r="A3" s="9" t="s">
        <v>1</v>
      </c>
      <c r="B3" s="10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2" t="s">
        <v>3</v>
      </c>
      <c r="AY3" s="13"/>
      <c r="AZ3" s="13"/>
      <c r="BA3" s="13"/>
      <c r="BB3" s="13"/>
      <c r="BC3" s="13"/>
      <c r="BD3" s="13"/>
      <c r="BE3" s="13"/>
      <c r="BF3" s="13"/>
      <c r="BG3" s="13"/>
      <c r="BH3" s="14"/>
      <c r="BI3" s="7"/>
    </row>
    <row r="4" s="1" customFormat="1" spans="1:61">
      <c r="A4" s="15"/>
      <c r="B4" s="16" t="s">
        <v>4</v>
      </c>
      <c r="C4" s="17" t="s">
        <v>5</v>
      </c>
      <c r="D4" s="18"/>
      <c r="E4" s="18"/>
      <c r="F4" s="18"/>
      <c r="G4" s="18"/>
      <c r="H4" s="18"/>
      <c r="I4" s="18"/>
      <c r="J4" s="18"/>
      <c r="K4" s="18"/>
      <c r="L4" s="19"/>
      <c r="M4" s="15" t="s">
        <v>6</v>
      </c>
      <c r="N4" s="15" t="s">
        <v>7</v>
      </c>
      <c r="O4" s="15" t="s">
        <v>8</v>
      </c>
      <c r="P4" s="15" t="s">
        <v>9</v>
      </c>
      <c r="Q4" s="15" t="s">
        <v>10</v>
      </c>
      <c r="R4" s="15" t="s">
        <v>11</v>
      </c>
      <c r="S4" s="15" t="s">
        <v>12</v>
      </c>
      <c r="T4" s="15" t="s">
        <v>13</v>
      </c>
      <c r="U4" s="15" t="s">
        <v>14</v>
      </c>
      <c r="V4" s="15" t="s">
        <v>15</v>
      </c>
      <c r="W4" s="15" t="s">
        <v>16</v>
      </c>
      <c r="X4" s="17" t="s">
        <v>17</v>
      </c>
      <c r="Y4" s="18"/>
      <c r="Z4" s="18"/>
      <c r="AA4" s="18"/>
      <c r="AB4" s="18"/>
      <c r="AC4" s="18"/>
      <c r="AD4" s="18"/>
      <c r="AE4" s="18"/>
      <c r="AF4" s="18"/>
      <c r="AG4" s="18"/>
      <c r="AH4" s="19"/>
      <c r="AI4" s="15" t="s">
        <v>18</v>
      </c>
      <c r="AJ4" s="15" t="s">
        <v>19</v>
      </c>
      <c r="AK4" s="15" t="s">
        <v>20</v>
      </c>
      <c r="AL4" s="15" t="s">
        <v>21</v>
      </c>
      <c r="AM4" s="15" t="s">
        <v>22</v>
      </c>
      <c r="AN4" s="15" t="s">
        <v>23</v>
      </c>
      <c r="AO4" s="15" t="s">
        <v>24</v>
      </c>
      <c r="AP4" s="20" t="s">
        <v>25</v>
      </c>
      <c r="AQ4" s="15" t="s">
        <v>26</v>
      </c>
      <c r="AR4" s="15" t="s">
        <v>27</v>
      </c>
      <c r="AS4" s="15" t="s">
        <v>28</v>
      </c>
      <c r="AT4" s="15" t="s">
        <v>29</v>
      </c>
      <c r="AU4" s="15" t="s">
        <v>30</v>
      </c>
      <c r="AV4" s="15" t="s">
        <v>31</v>
      </c>
      <c r="AW4" s="15" t="s">
        <v>32</v>
      </c>
      <c r="AX4" s="16" t="s">
        <v>33</v>
      </c>
      <c r="AY4" s="16" t="s">
        <v>34</v>
      </c>
      <c r="AZ4" s="16" t="s">
        <v>35</v>
      </c>
      <c r="BA4" s="16" t="s">
        <v>36</v>
      </c>
      <c r="BB4" s="16" t="s">
        <v>34</v>
      </c>
      <c r="BC4" s="16" t="s">
        <v>35</v>
      </c>
      <c r="BD4" s="16" t="s">
        <v>37</v>
      </c>
      <c r="BE4" s="16" t="s">
        <v>34</v>
      </c>
      <c r="BF4" s="16" t="s">
        <v>35</v>
      </c>
      <c r="BG4" s="16" t="s">
        <v>38</v>
      </c>
      <c r="BH4" s="16" t="s">
        <v>39</v>
      </c>
      <c r="BI4" s="7"/>
    </row>
    <row r="5" s="1" customFormat="1" spans="1:61">
      <c r="A5" s="21"/>
      <c r="B5" s="21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10" t="s">
        <v>50</v>
      </c>
      <c r="Y5" s="10" t="s">
        <v>51</v>
      </c>
      <c r="Z5" s="10" t="s">
        <v>52</v>
      </c>
      <c r="AA5" s="10" t="s">
        <v>53</v>
      </c>
      <c r="AB5" s="10" t="s">
        <v>54</v>
      </c>
      <c r="AC5" s="22" t="s">
        <v>55</v>
      </c>
      <c r="AD5" s="10" t="s">
        <v>56</v>
      </c>
      <c r="AE5" s="10" t="s">
        <v>57</v>
      </c>
      <c r="AF5" s="10" t="s">
        <v>58</v>
      </c>
      <c r="AG5" s="10" t="s">
        <v>59</v>
      </c>
      <c r="AH5" s="10" t="s">
        <v>60</v>
      </c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7"/>
    </row>
    <row r="6" s="1" customFormat="1" spans="1:61">
      <c r="A6" s="6">
        <v>1</v>
      </c>
      <c r="B6" s="6" t="s">
        <v>61</v>
      </c>
      <c r="C6" s="6">
        <v>84</v>
      </c>
      <c r="D6" s="6"/>
      <c r="E6" s="6"/>
      <c r="F6" s="6"/>
      <c r="G6" s="6"/>
      <c r="H6" s="6"/>
      <c r="I6" s="6"/>
      <c r="J6" s="6"/>
      <c r="K6" s="6">
        <v>14</v>
      </c>
      <c r="L6" s="6">
        <v>25</v>
      </c>
      <c r="M6" s="6">
        <v>596.78</v>
      </c>
      <c r="N6" s="6"/>
      <c r="O6" s="6">
        <v>240</v>
      </c>
      <c r="P6" s="6"/>
      <c r="Q6" s="6"/>
      <c r="R6" s="6"/>
      <c r="S6" s="6"/>
      <c r="T6" s="6"/>
      <c r="U6" s="6"/>
      <c r="V6" s="6"/>
      <c r="W6" s="6"/>
      <c r="X6" s="6"/>
      <c r="Y6" s="6"/>
      <c r="AA6" s="6"/>
      <c r="AC6" s="6"/>
      <c r="AD6" s="6"/>
      <c r="AE6" s="6"/>
      <c r="AF6" s="6"/>
      <c r="AG6" s="6"/>
      <c r="AH6" s="6"/>
      <c r="AI6" s="6"/>
      <c r="AJ6" s="6">
        <v>72</v>
      </c>
      <c r="AK6" s="6"/>
      <c r="AL6" s="6"/>
      <c r="AM6" s="6">
        <v>107</v>
      </c>
      <c r="AN6" s="6"/>
      <c r="AO6" s="6">
        <v>22</v>
      </c>
      <c r="AP6" s="6"/>
      <c r="AQ6" s="6"/>
      <c r="AR6" s="6"/>
      <c r="AS6" s="6"/>
      <c r="AT6" s="6">
        <v>2311</v>
      </c>
      <c r="AU6" s="6"/>
      <c r="AV6" s="6">
        <v>2972</v>
      </c>
      <c r="AW6" s="6">
        <f t="shared" ref="AW6:AW34" si="0">SUM(C6:AV6)</f>
        <v>6443.78</v>
      </c>
      <c r="AX6" s="6">
        <v>56</v>
      </c>
      <c r="AY6" s="6">
        <v>7</v>
      </c>
      <c r="AZ6" s="6">
        <f t="shared" ref="AZ6:AZ35" si="1">AY6*AX6</f>
        <v>392</v>
      </c>
      <c r="BA6" s="6">
        <v>68</v>
      </c>
      <c r="BB6" s="6">
        <v>18</v>
      </c>
      <c r="BC6" s="6">
        <f t="shared" ref="BC6:BC35" si="2">BB6*BA6</f>
        <v>1224</v>
      </c>
      <c r="BD6" s="6">
        <v>5</v>
      </c>
      <c r="BE6" s="6">
        <v>8</v>
      </c>
      <c r="BF6" s="6">
        <f t="shared" ref="BF6:BF35" si="3">BE6*BD6</f>
        <v>40</v>
      </c>
      <c r="BG6" s="6">
        <f t="shared" ref="BG6:BG35" si="4">AZ6+BC6+BF6</f>
        <v>1656</v>
      </c>
      <c r="BH6" s="6">
        <f t="shared" ref="BH6:BH34" si="5">BG6-AW6</f>
        <v>-4787.78</v>
      </c>
      <c r="BI6" s="7"/>
    </row>
    <row r="7" s="1" customFormat="1" spans="1:61">
      <c r="A7" s="6">
        <v>2</v>
      </c>
      <c r="B7" s="6" t="s">
        <v>62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>
        <v>0</v>
      </c>
      <c r="AP7" s="7"/>
      <c r="AQ7" s="6"/>
      <c r="AR7" s="6"/>
      <c r="AS7" s="23">
        <v>50</v>
      </c>
      <c r="AT7" s="6"/>
      <c r="AU7" s="6"/>
      <c r="AV7" s="6"/>
      <c r="AW7" s="6">
        <f t="shared" si="0"/>
        <v>50</v>
      </c>
      <c r="AX7" s="6">
        <v>1</v>
      </c>
      <c r="AY7" s="6">
        <v>7</v>
      </c>
      <c r="AZ7" s="6">
        <f t="shared" si="1"/>
        <v>7</v>
      </c>
      <c r="BA7" s="6">
        <v>8</v>
      </c>
      <c r="BB7" s="23">
        <v>15</v>
      </c>
      <c r="BC7" s="6">
        <f t="shared" si="2"/>
        <v>120</v>
      </c>
      <c r="BD7" s="6">
        <v>1</v>
      </c>
      <c r="BE7" s="23">
        <v>6</v>
      </c>
      <c r="BF7" s="6">
        <f t="shared" si="3"/>
        <v>6</v>
      </c>
      <c r="BG7" s="6">
        <f t="shared" si="4"/>
        <v>133</v>
      </c>
      <c r="BH7" s="6">
        <f t="shared" si="5"/>
        <v>83</v>
      </c>
      <c r="BI7" s="6"/>
    </row>
    <row r="8" s="1" customFormat="1" spans="1:61">
      <c r="A8" s="6">
        <v>3</v>
      </c>
      <c r="B8" s="6" t="s">
        <v>63</v>
      </c>
      <c r="C8" s="6"/>
      <c r="D8" s="6"/>
      <c r="E8" s="6"/>
      <c r="F8" s="6"/>
      <c r="G8" s="6"/>
      <c r="H8" s="6"/>
      <c r="I8" s="6"/>
      <c r="J8" s="6"/>
      <c r="K8" s="6"/>
      <c r="L8" s="6"/>
      <c r="M8" s="6">
        <v>437.2</v>
      </c>
      <c r="N8" s="6"/>
      <c r="O8" s="23">
        <v>176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>
        <v>0</v>
      </c>
      <c r="AP8" s="7"/>
      <c r="AQ8" s="6">
        <v>207</v>
      </c>
      <c r="AR8" s="6">
        <v>117.6</v>
      </c>
      <c r="AS8" s="6">
        <v>196</v>
      </c>
      <c r="AT8" s="6"/>
      <c r="AU8" s="6"/>
      <c r="AV8" s="6"/>
      <c r="AW8" s="6">
        <f t="shared" si="0"/>
        <v>1133.8</v>
      </c>
      <c r="AX8" s="6">
        <v>2</v>
      </c>
      <c r="AY8" s="6">
        <v>7</v>
      </c>
      <c r="AZ8" s="6">
        <f t="shared" si="1"/>
        <v>14</v>
      </c>
      <c r="BA8" s="6">
        <v>11</v>
      </c>
      <c r="BB8" s="23">
        <v>15</v>
      </c>
      <c r="BC8" s="6">
        <f t="shared" si="2"/>
        <v>165</v>
      </c>
      <c r="BD8" s="6">
        <v>3</v>
      </c>
      <c r="BE8" s="23">
        <v>6</v>
      </c>
      <c r="BF8" s="6">
        <f t="shared" si="3"/>
        <v>18</v>
      </c>
      <c r="BG8" s="6">
        <f t="shared" si="4"/>
        <v>197</v>
      </c>
      <c r="BH8" s="6">
        <f t="shared" si="5"/>
        <v>-936.8</v>
      </c>
      <c r="BI8" s="6"/>
    </row>
    <row r="9" s="1" customFormat="1" spans="1:61">
      <c r="A9" s="6">
        <v>4</v>
      </c>
      <c r="B9" s="6" t="s">
        <v>64</v>
      </c>
      <c r="C9" s="6">
        <v>356.4</v>
      </c>
      <c r="D9" s="6"/>
      <c r="E9" s="6">
        <v>316</v>
      </c>
      <c r="F9" s="6"/>
      <c r="G9" s="6">
        <v>306</v>
      </c>
      <c r="H9" s="6"/>
      <c r="I9" s="6"/>
      <c r="J9" s="6"/>
      <c r="K9" s="6"/>
      <c r="L9" s="6"/>
      <c r="M9" s="6">
        <v>312.6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v>180</v>
      </c>
      <c r="AG9" s="6"/>
      <c r="AH9" s="6"/>
      <c r="AI9" s="6"/>
      <c r="AJ9" s="6"/>
      <c r="AK9" s="6"/>
      <c r="AL9" s="6"/>
      <c r="AM9" s="6"/>
      <c r="AN9" s="6"/>
      <c r="AO9" s="6">
        <v>53</v>
      </c>
      <c r="AQ9" s="6"/>
      <c r="AR9" s="6"/>
      <c r="AS9" s="6"/>
      <c r="AT9" s="6"/>
      <c r="AU9" s="6"/>
      <c r="AV9" s="6"/>
      <c r="AW9" s="6">
        <f t="shared" si="0"/>
        <v>1524</v>
      </c>
      <c r="AX9" s="6">
        <v>65</v>
      </c>
      <c r="AY9" s="6">
        <v>7</v>
      </c>
      <c r="AZ9" s="6">
        <f t="shared" si="1"/>
        <v>455</v>
      </c>
      <c r="BA9" s="6">
        <v>75</v>
      </c>
      <c r="BB9" s="6">
        <v>18</v>
      </c>
      <c r="BC9" s="6">
        <f t="shared" si="2"/>
        <v>1350</v>
      </c>
      <c r="BD9" s="6">
        <v>10</v>
      </c>
      <c r="BE9" s="6">
        <v>8</v>
      </c>
      <c r="BF9" s="6">
        <f t="shared" si="3"/>
        <v>80</v>
      </c>
      <c r="BG9" s="6">
        <f t="shared" si="4"/>
        <v>1885</v>
      </c>
      <c r="BH9" s="6">
        <f t="shared" si="5"/>
        <v>361</v>
      </c>
      <c r="BI9" s="6"/>
    </row>
    <row r="10" s="1" customFormat="1" spans="1:61">
      <c r="A10" s="6">
        <v>5</v>
      </c>
      <c r="B10" s="6" t="s">
        <v>65</v>
      </c>
      <c r="C10" s="6"/>
      <c r="D10" s="6">
        <v>307.5</v>
      </c>
      <c r="E10" s="6"/>
      <c r="F10" s="6"/>
      <c r="G10" s="6"/>
      <c r="H10" s="6"/>
      <c r="I10" s="6">
        <v>282.5</v>
      </c>
      <c r="J10" s="6"/>
      <c r="K10" s="6"/>
      <c r="L10" s="6"/>
      <c r="M10" s="6">
        <v>546.5</v>
      </c>
      <c r="N10" s="6">
        <v>220</v>
      </c>
      <c r="O10" s="6">
        <v>48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>
        <v>47</v>
      </c>
      <c r="AP10" s="6"/>
      <c r="AQ10" s="6"/>
      <c r="AR10" s="6"/>
      <c r="AS10" s="6"/>
      <c r="AT10" s="6"/>
      <c r="AU10" s="6"/>
      <c r="AV10" s="6"/>
      <c r="AW10" s="6">
        <f t="shared" si="0"/>
        <v>1451.5</v>
      </c>
      <c r="AX10" s="6">
        <v>58</v>
      </c>
      <c r="AY10" s="6">
        <v>7</v>
      </c>
      <c r="AZ10" s="6">
        <f t="shared" si="1"/>
        <v>406</v>
      </c>
      <c r="BA10" s="6">
        <v>77</v>
      </c>
      <c r="BB10" s="6">
        <v>18</v>
      </c>
      <c r="BC10" s="6">
        <f t="shared" si="2"/>
        <v>1386</v>
      </c>
      <c r="BD10" s="6">
        <v>13</v>
      </c>
      <c r="BE10" s="6">
        <v>8</v>
      </c>
      <c r="BF10" s="6">
        <f t="shared" si="3"/>
        <v>104</v>
      </c>
      <c r="BG10" s="6">
        <f t="shared" si="4"/>
        <v>1896</v>
      </c>
      <c r="BH10" s="6">
        <f t="shared" si="5"/>
        <v>444.5</v>
      </c>
      <c r="BI10" s="6"/>
    </row>
    <row r="11" s="1" customFormat="1" spans="1:61">
      <c r="A11" s="6">
        <v>6</v>
      </c>
      <c r="B11" s="6" t="s">
        <v>66</v>
      </c>
      <c r="C11" s="6"/>
      <c r="D11" s="6"/>
      <c r="E11" s="6">
        <v>199.8</v>
      </c>
      <c r="F11" s="6"/>
      <c r="G11" s="6">
        <v>60</v>
      </c>
      <c r="H11" s="6"/>
      <c r="I11" s="6"/>
      <c r="J11" s="6"/>
      <c r="K11" s="6"/>
      <c r="L11" s="6"/>
      <c r="M11" s="6">
        <v>247</v>
      </c>
      <c r="N11" s="6"/>
      <c r="O11" s="23">
        <v>192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172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>
        <v>36</v>
      </c>
      <c r="AQ11" s="6"/>
      <c r="AR11" s="6"/>
      <c r="AS11" s="6"/>
      <c r="AT11" s="6"/>
      <c r="AU11" s="6"/>
      <c r="AV11" s="6"/>
      <c r="AW11" s="6">
        <f t="shared" si="0"/>
        <v>906.8</v>
      </c>
      <c r="AX11" s="6">
        <v>67</v>
      </c>
      <c r="AY11" s="6">
        <v>7</v>
      </c>
      <c r="AZ11" s="6">
        <f t="shared" si="1"/>
        <v>469</v>
      </c>
      <c r="BA11" s="6">
        <v>71</v>
      </c>
      <c r="BB11" s="6">
        <v>18</v>
      </c>
      <c r="BC11" s="6">
        <f t="shared" si="2"/>
        <v>1278</v>
      </c>
      <c r="BD11" s="6">
        <v>13</v>
      </c>
      <c r="BE11" s="6">
        <v>8</v>
      </c>
      <c r="BF11" s="6">
        <f t="shared" si="3"/>
        <v>104</v>
      </c>
      <c r="BG11" s="6">
        <f t="shared" si="4"/>
        <v>1851</v>
      </c>
      <c r="BH11" s="6">
        <f t="shared" si="5"/>
        <v>944.2</v>
      </c>
      <c r="BI11" s="6"/>
    </row>
    <row r="12" s="1" customFormat="1" spans="1:61">
      <c r="A12" s="6">
        <v>7</v>
      </c>
      <c r="B12" s="6" t="s">
        <v>67</v>
      </c>
      <c r="C12" s="6">
        <v>267</v>
      </c>
      <c r="D12" s="6"/>
      <c r="E12" s="6"/>
      <c r="F12" s="6">
        <v>108</v>
      </c>
      <c r="G12" s="6"/>
      <c r="H12" s="6"/>
      <c r="I12" s="6"/>
      <c r="J12" s="6"/>
      <c r="K12" s="6"/>
      <c r="L12" s="6"/>
      <c r="M12" s="6">
        <v>437.5</v>
      </c>
      <c r="N12" s="6">
        <v>235</v>
      </c>
      <c r="O12" s="23">
        <v>116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v>36</v>
      </c>
      <c r="AG12" s="6"/>
      <c r="AH12" s="6">
        <v>77</v>
      </c>
      <c r="AI12" s="6">
        <v>189</v>
      </c>
      <c r="AJ12" s="6"/>
      <c r="AK12" s="6"/>
      <c r="AL12" s="6"/>
      <c r="AM12" s="6"/>
      <c r="AN12" s="6"/>
      <c r="AO12" s="6">
        <v>47</v>
      </c>
      <c r="AP12" s="6">
        <v>70</v>
      </c>
      <c r="AQ12" s="6"/>
      <c r="AR12" s="6"/>
      <c r="AS12" s="6"/>
      <c r="AT12" s="6"/>
      <c r="AU12" s="6"/>
      <c r="AV12" s="6"/>
      <c r="AW12" s="6">
        <f t="shared" si="0"/>
        <v>1582.5</v>
      </c>
      <c r="AX12" s="6">
        <v>55</v>
      </c>
      <c r="AY12" s="6">
        <v>7</v>
      </c>
      <c r="AZ12" s="6">
        <f t="shared" si="1"/>
        <v>385</v>
      </c>
      <c r="BA12" s="6">
        <v>68</v>
      </c>
      <c r="BB12" s="6">
        <v>18</v>
      </c>
      <c r="BC12" s="6">
        <f t="shared" si="2"/>
        <v>1224</v>
      </c>
      <c r="BD12" s="6">
        <v>7</v>
      </c>
      <c r="BE12" s="6">
        <v>8</v>
      </c>
      <c r="BF12" s="6">
        <f t="shared" si="3"/>
        <v>56</v>
      </c>
      <c r="BG12" s="6">
        <f t="shared" si="4"/>
        <v>1665</v>
      </c>
      <c r="BH12" s="6">
        <f t="shared" si="5"/>
        <v>82.5</v>
      </c>
      <c r="BI12" s="6"/>
    </row>
    <row r="13" s="1" customFormat="1" spans="1:61">
      <c r="A13" s="6">
        <v>8</v>
      </c>
      <c r="B13" s="6" t="s">
        <v>68</v>
      </c>
      <c r="C13" s="6"/>
      <c r="D13" s="6">
        <v>315</v>
      </c>
      <c r="E13" s="6">
        <v>140</v>
      </c>
      <c r="F13" s="6"/>
      <c r="G13" s="6">
        <v>69</v>
      </c>
      <c r="H13" s="6"/>
      <c r="I13" s="6"/>
      <c r="J13" s="6"/>
      <c r="K13" s="6"/>
      <c r="L13" s="6"/>
      <c r="M13" s="6"/>
      <c r="N13" s="6"/>
      <c r="O13" s="23">
        <v>240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23">
        <v>215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>
        <v>47</v>
      </c>
      <c r="AP13" s="6"/>
      <c r="AQ13" s="6"/>
      <c r="AR13" s="6"/>
      <c r="AS13" s="6"/>
      <c r="AT13" s="6"/>
      <c r="AU13" s="6"/>
      <c r="AV13" s="6"/>
      <c r="AW13" s="6">
        <f t="shared" si="0"/>
        <v>1026</v>
      </c>
      <c r="AX13" s="6">
        <v>28</v>
      </c>
      <c r="AY13" s="6">
        <v>7</v>
      </c>
      <c r="AZ13" s="6">
        <f t="shared" si="1"/>
        <v>196</v>
      </c>
      <c r="BA13" s="6">
        <v>62</v>
      </c>
      <c r="BB13" s="6">
        <v>18</v>
      </c>
      <c r="BC13" s="6">
        <f t="shared" si="2"/>
        <v>1116</v>
      </c>
      <c r="BD13" s="6">
        <v>10</v>
      </c>
      <c r="BE13" s="6">
        <v>8</v>
      </c>
      <c r="BF13" s="6">
        <f t="shared" si="3"/>
        <v>80</v>
      </c>
      <c r="BG13" s="6">
        <f t="shared" si="4"/>
        <v>1392</v>
      </c>
      <c r="BH13" s="6">
        <f t="shared" si="5"/>
        <v>366</v>
      </c>
      <c r="BI13" s="6"/>
    </row>
    <row r="14" s="1" customFormat="1" spans="1:61">
      <c r="A14" s="6">
        <v>9</v>
      </c>
      <c r="B14" s="6" t="s">
        <v>69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>
        <v>0</v>
      </c>
      <c r="AP14" s="6"/>
      <c r="AQ14" s="6">
        <v>212</v>
      </c>
      <c r="AR14" s="6"/>
      <c r="AS14" s="6"/>
      <c r="AT14" s="6"/>
      <c r="AU14" s="6"/>
      <c r="AV14" s="6"/>
      <c r="AW14" s="6">
        <f t="shared" si="0"/>
        <v>212</v>
      </c>
      <c r="AX14" s="6">
        <v>0</v>
      </c>
      <c r="AY14" s="6">
        <v>7</v>
      </c>
      <c r="AZ14" s="6">
        <f t="shared" si="1"/>
        <v>0</v>
      </c>
      <c r="BA14" s="6">
        <v>8</v>
      </c>
      <c r="BB14" s="23">
        <v>15</v>
      </c>
      <c r="BC14" s="6">
        <f t="shared" si="2"/>
        <v>120</v>
      </c>
      <c r="BD14" s="6">
        <v>1</v>
      </c>
      <c r="BE14" s="23">
        <v>6</v>
      </c>
      <c r="BF14" s="6">
        <f t="shared" si="3"/>
        <v>6</v>
      </c>
      <c r="BG14" s="6">
        <f t="shared" si="4"/>
        <v>126</v>
      </c>
      <c r="BH14" s="6">
        <f t="shared" si="5"/>
        <v>-86</v>
      </c>
      <c r="BI14" s="6"/>
    </row>
    <row r="15" s="1" customFormat="1" spans="1:61">
      <c r="A15" s="6">
        <v>10</v>
      </c>
      <c r="B15" s="6" t="s">
        <v>70</v>
      </c>
      <c r="C15" s="6"/>
      <c r="D15" s="6"/>
      <c r="E15" s="6"/>
      <c r="F15" s="6"/>
      <c r="G15" s="6"/>
      <c r="H15" s="6"/>
      <c r="I15" s="6">
        <v>265</v>
      </c>
      <c r="J15" s="6"/>
      <c r="K15" s="6"/>
      <c r="L15" s="6"/>
      <c r="M15" s="6">
        <v>476.1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>
        <v>0</v>
      </c>
      <c r="AP15" s="6"/>
      <c r="AQ15" s="6"/>
      <c r="AR15" s="6">
        <v>117.6</v>
      </c>
      <c r="AS15" s="6">
        <v>245</v>
      </c>
      <c r="AT15" s="6"/>
      <c r="AU15" s="6"/>
      <c r="AV15" s="6"/>
      <c r="AW15" s="6">
        <f t="shared" si="0"/>
        <v>1103.7</v>
      </c>
      <c r="AX15" s="6">
        <v>4</v>
      </c>
      <c r="AY15" s="6">
        <v>7</v>
      </c>
      <c r="AZ15" s="6">
        <f t="shared" si="1"/>
        <v>28</v>
      </c>
      <c r="BA15" s="6">
        <v>11</v>
      </c>
      <c r="BB15" s="23">
        <v>15</v>
      </c>
      <c r="BC15" s="6">
        <f t="shared" si="2"/>
        <v>165</v>
      </c>
      <c r="BD15" s="6">
        <v>8</v>
      </c>
      <c r="BE15" s="23">
        <v>6</v>
      </c>
      <c r="BF15" s="6">
        <f t="shared" si="3"/>
        <v>48</v>
      </c>
      <c r="BG15" s="6">
        <f t="shared" si="4"/>
        <v>241</v>
      </c>
      <c r="BH15" s="6">
        <f t="shared" si="5"/>
        <v>-862.7</v>
      </c>
      <c r="BI15" s="6"/>
    </row>
    <row r="16" s="2" customFormat="1" spans="1:61">
      <c r="A16" s="24">
        <v>11</v>
      </c>
      <c r="B16" s="6" t="s">
        <v>71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6">
        <v>418.9</v>
      </c>
      <c r="N16" s="24"/>
      <c r="O16" s="25">
        <v>268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>
        <v>150</v>
      </c>
      <c r="AH16" s="24"/>
      <c r="AI16" s="24"/>
      <c r="AJ16" s="24"/>
      <c r="AK16" s="24"/>
      <c r="AL16" s="24"/>
      <c r="AM16" s="24"/>
      <c r="AN16" s="24"/>
      <c r="AO16" s="24">
        <v>53</v>
      </c>
      <c r="AP16" s="24"/>
      <c r="AQ16" s="24"/>
      <c r="AR16" s="24"/>
      <c r="AS16" s="24"/>
      <c r="AT16" s="24"/>
      <c r="AU16" s="24"/>
      <c r="AV16" s="24"/>
      <c r="AW16" s="24">
        <f t="shared" si="0"/>
        <v>889.9</v>
      </c>
      <c r="AX16" s="24">
        <v>58</v>
      </c>
      <c r="AY16" s="24">
        <v>7</v>
      </c>
      <c r="AZ16" s="24">
        <f t="shared" si="1"/>
        <v>406</v>
      </c>
      <c r="BA16" s="24">
        <v>73</v>
      </c>
      <c r="BB16" s="24">
        <v>18</v>
      </c>
      <c r="BC16" s="24">
        <f t="shared" si="2"/>
        <v>1314</v>
      </c>
      <c r="BD16" s="24">
        <v>10</v>
      </c>
      <c r="BE16" s="24">
        <v>8</v>
      </c>
      <c r="BF16" s="24">
        <f t="shared" si="3"/>
        <v>80</v>
      </c>
      <c r="BG16" s="24">
        <f t="shared" si="4"/>
        <v>1800</v>
      </c>
      <c r="BH16" s="24">
        <f t="shared" si="5"/>
        <v>910.1</v>
      </c>
      <c r="BI16" s="24"/>
    </row>
    <row r="17" s="2" customFormat="1" spans="1:61">
      <c r="A17" s="24">
        <v>12</v>
      </c>
      <c r="B17" s="6" t="s">
        <v>72</v>
      </c>
      <c r="C17" s="24"/>
      <c r="D17" s="24">
        <v>230</v>
      </c>
      <c r="E17" s="24"/>
      <c r="F17" s="24">
        <v>93</v>
      </c>
      <c r="G17" s="24"/>
      <c r="H17" s="24"/>
      <c r="I17" s="24"/>
      <c r="J17" s="24"/>
      <c r="K17" s="24"/>
      <c r="L17" s="24"/>
      <c r="M17" s="6">
        <v>322.7</v>
      </c>
      <c r="N17" s="24"/>
      <c r="O17" s="25">
        <v>130</v>
      </c>
      <c r="P17" s="24">
        <v>398</v>
      </c>
      <c r="Q17" s="24"/>
      <c r="R17" s="24"/>
      <c r="S17" s="24"/>
      <c r="T17" s="24"/>
      <c r="U17" s="24"/>
      <c r="V17" s="24"/>
      <c r="W17" s="24">
        <v>63.8</v>
      </c>
      <c r="X17" s="24"/>
      <c r="Y17" s="24"/>
      <c r="Z17" s="24"/>
      <c r="AA17" s="24"/>
      <c r="AB17" s="24"/>
      <c r="AC17" s="24"/>
      <c r="AD17" s="24">
        <v>144</v>
      </c>
      <c r="AE17" s="24"/>
      <c r="AF17" s="24">
        <v>36</v>
      </c>
      <c r="AG17" s="24"/>
      <c r="AH17" s="24"/>
      <c r="AI17" s="24"/>
      <c r="AJ17" s="24"/>
      <c r="AK17" s="24"/>
      <c r="AL17" s="24"/>
      <c r="AM17" s="24"/>
      <c r="AN17" s="24">
        <v>12.5</v>
      </c>
      <c r="AO17" s="24">
        <v>34</v>
      </c>
      <c r="AP17" s="24"/>
      <c r="AQ17" s="24"/>
      <c r="AR17" s="24"/>
      <c r="AS17" s="24"/>
      <c r="AT17" s="24"/>
      <c r="AU17" s="24"/>
      <c r="AV17" s="24"/>
      <c r="AW17" s="24">
        <f t="shared" si="0"/>
        <v>1464</v>
      </c>
      <c r="AX17" s="24">
        <v>43</v>
      </c>
      <c r="AY17" s="24">
        <v>7</v>
      </c>
      <c r="AZ17" s="24">
        <f t="shared" si="1"/>
        <v>301</v>
      </c>
      <c r="BA17" s="24">
        <v>66</v>
      </c>
      <c r="BB17" s="24">
        <v>18</v>
      </c>
      <c r="BC17" s="24">
        <f t="shared" si="2"/>
        <v>1188</v>
      </c>
      <c r="BD17" s="24">
        <v>10</v>
      </c>
      <c r="BE17" s="24">
        <v>8</v>
      </c>
      <c r="BF17" s="24">
        <f t="shared" si="3"/>
        <v>80</v>
      </c>
      <c r="BG17" s="24">
        <f t="shared" si="4"/>
        <v>1569</v>
      </c>
      <c r="BH17" s="24">
        <f t="shared" si="5"/>
        <v>105</v>
      </c>
      <c r="BI17" s="24"/>
    </row>
    <row r="18" s="2" customFormat="1" spans="1:61">
      <c r="A18" s="24">
        <v>54</v>
      </c>
      <c r="B18" s="6" t="s">
        <v>73</v>
      </c>
      <c r="C18" s="24"/>
      <c r="D18" s="24"/>
      <c r="E18" s="24">
        <v>92</v>
      </c>
      <c r="F18" s="24"/>
      <c r="G18" s="24"/>
      <c r="H18" s="24"/>
      <c r="I18" s="24"/>
      <c r="J18" s="24"/>
      <c r="K18" s="24"/>
      <c r="L18" s="24"/>
      <c r="M18" s="6">
        <v>391.5</v>
      </c>
      <c r="N18" s="24">
        <v>235</v>
      </c>
      <c r="O18" s="24">
        <v>223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>
        <v>108</v>
      </c>
      <c r="AG18" s="24"/>
      <c r="AH18" s="24"/>
      <c r="AI18" s="24"/>
      <c r="AJ18" s="24"/>
      <c r="AK18" s="24"/>
      <c r="AL18" s="24"/>
      <c r="AM18" s="24"/>
      <c r="AN18" s="24">
        <v>30</v>
      </c>
      <c r="AO18" s="24">
        <v>27</v>
      </c>
      <c r="AP18" s="24"/>
      <c r="AQ18" s="24"/>
      <c r="AR18" s="24"/>
      <c r="AS18" s="24"/>
      <c r="AT18" s="24"/>
      <c r="AU18" s="24"/>
      <c r="AV18" s="24"/>
      <c r="AW18" s="24">
        <f t="shared" si="0"/>
        <v>1106.5</v>
      </c>
      <c r="AX18" s="24">
        <v>46</v>
      </c>
      <c r="AY18" s="24">
        <v>7</v>
      </c>
      <c r="AZ18" s="24">
        <f t="shared" si="1"/>
        <v>322</v>
      </c>
      <c r="BA18" s="24">
        <v>59</v>
      </c>
      <c r="BB18" s="24">
        <v>18</v>
      </c>
      <c r="BC18" s="24">
        <f t="shared" si="2"/>
        <v>1062</v>
      </c>
      <c r="BD18" s="24">
        <v>13</v>
      </c>
      <c r="BE18" s="24">
        <v>8</v>
      </c>
      <c r="BF18" s="24">
        <f t="shared" si="3"/>
        <v>104</v>
      </c>
      <c r="BG18" s="24">
        <f t="shared" si="4"/>
        <v>1488</v>
      </c>
      <c r="BH18" s="24">
        <f t="shared" si="5"/>
        <v>381.5</v>
      </c>
      <c r="BI18" s="24"/>
    </row>
    <row r="19" s="2" customFormat="1" spans="1:61">
      <c r="A19" s="24">
        <v>14</v>
      </c>
      <c r="B19" s="6" t="s">
        <v>74</v>
      </c>
      <c r="C19" s="24"/>
      <c r="D19" s="24">
        <v>185</v>
      </c>
      <c r="E19" s="24"/>
      <c r="F19" s="24"/>
      <c r="G19" s="24">
        <v>336</v>
      </c>
      <c r="H19" s="24"/>
      <c r="I19" s="24"/>
      <c r="J19" s="24"/>
      <c r="K19" s="24"/>
      <c r="L19" s="24"/>
      <c r="M19" s="6">
        <v>560.7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>
        <v>126</v>
      </c>
      <c r="AE19" s="24"/>
      <c r="AF19" s="24">
        <v>36</v>
      </c>
      <c r="AG19" s="24"/>
      <c r="AH19" s="24"/>
      <c r="AI19" s="24"/>
      <c r="AJ19" s="24"/>
      <c r="AK19" s="24"/>
      <c r="AL19" s="24"/>
      <c r="AM19" s="24"/>
      <c r="AN19" s="24"/>
      <c r="AO19" s="24">
        <v>33</v>
      </c>
      <c r="AP19" s="24">
        <v>70</v>
      </c>
      <c r="AQ19" s="24"/>
      <c r="AR19" s="24"/>
      <c r="AS19" s="24"/>
      <c r="AT19" s="24"/>
      <c r="AU19" s="24"/>
      <c r="AV19" s="24"/>
      <c r="AW19" s="24">
        <f t="shared" si="0"/>
        <v>1346.7</v>
      </c>
      <c r="AX19" s="24">
        <v>59</v>
      </c>
      <c r="AY19" s="24">
        <v>7</v>
      </c>
      <c r="AZ19" s="24">
        <f t="shared" si="1"/>
        <v>413</v>
      </c>
      <c r="BA19" s="24">
        <v>67</v>
      </c>
      <c r="BB19" s="24">
        <v>18</v>
      </c>
      <c r="BC19" s="24">
        <f t="shared" si="2"/>
        <v>1206</v>
      </c>
      <c r="BD19" s="24">
        <v>4</v>
      </c>
      <c r="BE19" s="24">
        <v>8</v>
      </c>
      <c r="BF19" s="24">
        <f t="shared" si="3"/>
        <v>32</v>
      </c>
      <c r="BG19" s="24">
        <f t="shared" si="4"/>
        <v>1651</v>
      </c>
      <c r="BH19" s="24">
        <f t="shared" si="5"/>
        <v>304.3</v>
      </c>
      <c r="BI19" s="24"/>
    </row>
    <row r="20" s="2" customFormat="1" spans="1:61">
      <c r="A20" s="24">
        <v>15</v>
      </c>
      <c r="B20" s="6" t="s">
        <v>75</v>
      </c>
      <c r="C20" s="24">
        <v>300</v>
      </c>
      <c r="D20" s="24">
        <v>305</v>
      </c>
      <c r="E20" s="24"/>
      <c r="F20" s="24"/>
      <c r="G20" s="24"/>
      <c r="H20" s="24">
        <v>42</v>
      </c>
      <c r="I20" s="24"/>
      <c r="J20" s="24"/>
      <c r="K20" s="24"/>
      <c r="L20" s="24"/>
      <c r="M20" s="6">
        <v>541.25</v>
      </c>
      <c r="N20" s="24"/>
      <c r="O20" s="25">
        <v>193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>
        <v>180</v>
      </c>
      <c r="AG20" s="24"/>
      <c r="AH20" s="24"/>
      <c r="AI20" s="24"/>
      <c r="AJ20" s="24"/>
      <c r="AK20" s="24"/>
      <c r="AL20" s="24"/>
      <c r="AM20" s="24"/>
      <c r="AN20" s="24"/>
      <c r="AO20" s="24">
        <v>39</v>
      </c>
      <c r="AP20" s="24"/>
      <c r="AQ20" s="24"/>
      <c r="AR20" s="24"/>
      <c r="AS20" s="24"/>
      <c r="AT20" s="24"/>
      <c r="AU20" s="24"/>
      <c r="AV20" s="24"/>
      <c r="AW20" s="24">
        <f t="shared" si="0"/>
        <v>1600.25</v>
      </c>
      <c r="AX20" s="24">
        <v>63</v>
      </c>
      <c r="AY20" s="24">
        <v>7</v>
      </c>
      <c r="AZ20" s="24">
        <f t="shared" si="1"/>
        <v>441</v>
      </c>
      <c r="BA20" s="24">
        <v>69</v>
      </c>
      <c r="BB20" s="24">
        <v>18</v>
      </c>
      <c r="BC20" s="24">
        <f t="shared" si="2"/>
        <v>1242</v>
      </c>
      <c r="BD20" s="24">
        <v>7</v>
      </c>
      <c r="BE20" s="24">
        <v>8</v>
      </c>
      <c r="BF20" s="24">
        <f t="shared" si="3"/>
        <v>56</v>
      </c>
      <c r="BG20" s="24">
        <f t="shared" si="4"/>
        <v>1739</v>
      </c>
      <c r="BH20" s="24">
        <f t="shared" si="5"/>
        <v>138.75</v>
      </c>
      <c r="BI20" s="24"/>
    </row>
    <row r="21" s="2" customFormat="1" spans="1:61">
      <c r="A21" s="24">
        <v>16</v>
      </c>
      <c r="B21" s="6" t="s">
        <v>76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6"/>
      <c r="N21" s="24"/>
      <c r="O21" s="24"/>
      <c r="P21" s="24"/>
      <c r="Q21" s="24"/>
      <c r="R21" s="24"/>
      <c r="S21" s="24"/>
      <c r="T21" s="24"/>
      <c r="U21" s="24"/>
      <c r="V21" s="25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>
        <v>0</v>
      </c>
      <c r="AP21" s="24"/>
      <c r="AQ21" s="24">
        <v>172</v>
      </c>
      <c r="AR21" s="24"/>
      <c r="AS21" s="24"/>
      <c r="AT21" s="24"/>
      <c r="AU21" s="24"/>
      <c r="AV21" s="24"/>
      <c r="AW21" s="24">
        <f t="shared" si="0"/>
        <v>172</v>
      </c>
      <c r="AX21" s="24">
        <v>5</v>
      </c>
      <c r="AY21" s="24">
        <v>7</v>
      </c>
      <c r="AZ21" s="24">
        <f t="shared" si="1"/>
        <v>35</v>
      </c>
      <c r="BA21" s="24">
        <v>7</v>
      </c>
      <c r="BB21" s="23">
        <v>15</v>
      </c>
      <c r="BC21" s="24">
        <f t="shared" si="2"/>
        <v>105</v>
      </c>
      <c r="BD21" s="24">
        <v>6</v>
      </c>
      <c r="BE21" s="25">
        <v>6</v>
      </c>
      <c r="BF21" s="24">
        <f t="shared" si="3"/>
        <v>36</v>
      </c>
      <c r="BG21" s="24">
        <f t="shared" si="4"/>
        <v>176</v>
      </c>
      <c r="BH21" s="24">
        <f t="shared" si="5"/>
        <v>4</v>
      </c>
      <c r="BI21" s="24"/>
    </row>
    <row r="22" s="1" customFormat="1" spans="1:61">
      <c r="A22" s="6">
        <v>17</v>
      </c>
      <c r="B22" s="6" t="s">
        <v>77</v>
      </c>
      <c r="C22" s="6"/>
      <c r="D22" s="6"/>
      <c r="E22" s="6">
        <v>257</v>
      </c>
      <c r="F22" s="6"/>
      <c r="G22" s="6"/>
      <c r="H22" s="6"/>
      <c r="I22" s="6"/>
      <c r="J22" s="6"/>
      <c r="K22" s="6"/>
      <c r="L22" s="6"/>
      <c r="M22" s="6">
        <v>359.45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>
        <v>0</v>
      </c>
      <c r="AP22" s="6"/>
      <c r="AQ22" s="6"/>
      <c r="AR22" s="6">
        <v>107.8</v>
      </c>
      <c r="AS22" s="6">
        <v>245</v>
      </c>
      <c r="AT22" s="6"/>
      <c r="AU22" s="6"/>
      <c r="AV22" s="6"/>
      <c r="AW22" s="6">
        <f t="shared" si="0"/>
        <v>969.25</v>
      </c>
      <c r="AX22" s="6">
        <v>2</v>
      </c>
      <c r="AY22" s="6">
        <v>7</v>
      </c>
      <c r="AZ22" s="6">
        <f t="shared" si="1"/>
        <v>14</v>
      </c>
      <c r="BA22" s="6">
        <v>8</v>
      </c>
      <c r="BB22" s="23">
        <v>15</v>
      </c>
      <c r="BC22" s="6">
        <f t="shared" si="2"/>
        <v>120</v>
      </c>
      <c r="BD22" s="6">
        <v>1</v>
      </c>
      <c r="BE22" s="23">
        <v>6</v>
      </c>
      <c r="BF22" s="6">
        <f t="shared" si="3"/>
        <v>6</v>
      </c>
      <c r="BG22" s="6">
        <f t="shared" si="4"/>
        <v>140</v>
      </c>
      <c r="BH22" s="6">
        <f t="shared" si="5"/>
        <v>-829.25</v>
      </c>
      <c r="BI22" s="6"/>
    </row>
    <row r="23" s="1" customFormat="1" spans="1:61">
      <c r="A23" s="6">
        <v>18</v>
      </c>
      <c r="B23" s="6" t="s">
        <v>78</v>
      </c>
      <c r="C23" s="6"/>
      <c r="D23" s="6"/>
      <c r="E23" s="6">
        <v>68</v>
      </c>
      <c r="F23" s="6"/>
      <c r="G23" s="6"/>
      <c r="H23" s="6">
        <v>48</v>
      </c>
      <c r="I23" s="6"/>
      <c r="J23" s="6"/>
      <c r="K23" s="6"/>
      <c r="L23" s="6"/>
      <c r="M23" s="6">
        <v>640.1</v>
      </c>
      <c r="N23" s="6"/>
      <c r="O23" s="23">
        <v>188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>
        <v>270</v>
      </c>
      <c r="AF23" s="6"/>
      <c r="AG23" s="6"/>
      <c r="AH23" s="6"/>
      <c r="AI23" s="6"/>
      <c r="AJ23" s="6"/>
      <c r="AK23" s="6"/>
      <c r="AL23" s="6"/>
      <c r="AM23" s="6">
        <v>56</v>
      </c>
      <c r="AN23" s="6"/>
      <c r="AO23" s="6">
        <v>53</v>
      </c>
      <c r="AP23" s="6"/>
      <c r="AQ23" s="6"/>
      <c r="AR23" s="6"/>
      <c r="AS23" s="6"/>
      <c r="AT23" s="6"/>
      <c r="AU23" s="6"/>
      <c r="AV23" s="6"/>
      <c r="AW23" s="6">
        <f t="shared" si="0"/>
        <v>1323.1</v>
      </c>
      <c r="AX23" s="6">
        <v>60</v>
      </c>
      <c r="AY23" s="6">
        <v>7</v>
      </c>
      <c r="AZ23" s="6">
        <f t="shared" si="1"/>
        <v>420</v>
      </c>
      <c r="BA23" s="6">
        <v>75</v>
      </c>
      <c r="BB23" s="6">
        <v>18</v>
      </c>
      <c r="BC23" s="6">
        <f t="shared" si="2"/>
        <v>1350</v>
      </c>
      <c r="BD23" s="6">
        <v>13</v>
      </c>
      <c r="BE23" s="6">
        <v>8</v>
      </c>
      <c r="BF23" s="6">
        <f t="shared" si="3"/>
        <v>104</v>
      </c>
      <c r="BG23" s="6">
        <f t="shared" si="4"/>
        <v>1874</v>
      </c>
      <c r="BH23" s="6">
        <f t="shared" si="5"/>
        <v>550.9</v>
      </c>
      <c r="BI23" s="6"/>
    </row>
    <row r="24" s="1" customFormat="1" spans="1:61">
      <c r="A24" s="6">
        <v>19</v>
      </c>
      <c r="B24" s="6" t="s">
        <v>79</v>
      </c>
      <c r="C24" s="6"/>
      <c r="D24" s="6">
        <v>260</v>
      </c>
      <c r="E24" s="6"/>
      <c r="F24" s="6"/>
      <c r="G24" s="6"/>
      <c r="H24" s="6"/>
      <c r="I24" s="6"/>
      <c r="J24" s="6"/>
      <c r="K24" s="6"/>
      <c r="L24" s="6"/>
      <c r="M24" s="6">
        <v>414.9</v>
      </c>
      <c r="N24" s="6">
        <v>235</v>
      </c>
      <c r="O24" s="23">
        <v>155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>
        <v>180</v>
      </c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>
        <v>39</v>
      </c>
      <c r="AP24" s="6"/>
      <c r="AQ24" s="6"/>
      <c r="AR24" s="6"/>
      <c r="AS24" s="6"/>
      <c r="AT24" s="6"/>
      <c r="AU24" s="6"/>
      <c r="AV24" s="6"/>
      <c r="AW24" s="6">
        <f t="shared" si="0"/>
        <v>1283.9</v>
      </c>
      <c r="AX24" s="6">
        <v>43</v>
      </c>
      <c r="AY24" s="6">
        <v>7</v>
      </c>
      <c r="AZ24" s="6">
        <f t="shared" si="1"/>
        <v>301</v>
      </c>
      <c r="BA24" s="6">
        <v>68</v>
      </c>
      <c r="BB24" s="6">
        <v>18</v>
      </c>
      <c r="BC24" s="6">
        <f t="shared" si="2"/>
        <v>1224</v>
      </c>
      <c r="BD24" s="6">
        <v>10</v>
      </c>
      <c r="BE24" s="6">
        <v>8</v>
      </c>
      <c r="BF24" s="6">
        <f t="shared" si="3"/>
        <v>80</v>
      </c>
      <c r="BG24" s="6">
        <f t="shared" si="4"/>
        <v>1605</v>
      </c>
      <c r="BH24" s="6">
        <f t="shared" si="5"/>
        <v>321.1</v>
      </c>
      <c r="BI24" s="6"/>
    </row>
    <row r="25" s="1" customFormat="1" spans="1:61">
      <c r="A25" s="6">
        <v>61</v>
      </c>
      <c r="B25" s="6" t="s">
        <v>80</v>
      </c>
      <c r="C25" s="6"/>
      <c r="D25" s="6">
        <v>320</v>
      </c>
      <c r="E25" s="6">
        <v>193</v>
      </c>
      <c r="F25" s="6"/>
      <c r="G25" s="6"/>
      <c r="H25" s="6"/>
      <c r="I25" s="6"/>
      <c r="J25" s="6"/>
      <c r="K25" s="6"/>
      <c r="L25" s="6"/>
      <c r="M25" s="6">
        <v>425.6</v>
      </c>
      <c r="N25" s="6"/>
      <c r="O25" s="23">
        <v>266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>
        <v>34</v>
      </c>
      <c r="AP25" s="6"/>
      <c r="AQ25" s="6"/>
      <c r="AR25" s="6"/>
      <c r="AS25" s="6"/>
      <c r="AT25" s="6"/>
      <c r="AU25" s="6"/>
      <c r="AV25" s="6"/>
      <c r="AW25" s="6">
        <f t="shared" si="0"/>
        <v>1238.6</v>
      </c>
      <c r="AX25" s="6">
        <v>58</v>
      </c>
      <c r="AY25" s="6">
        <v>7</v>
      </c>
      <c r="AZ25" s="6">
        <f t="shared" si="1"/>
        <v>406</v>
      </c>
      <c r="BA25" s="6">
        <v>69</v>
      </c>
      <c r="BB25" s="6">
        <v>18</v>
      </c>
      <c r="BC25" s="6">
        <f t="shared" si="2"/>
        <v>1242</v>
      </c>
      <c r="BD25" s="6">
        <v>7</v>
      </c>
      <c r="BE25" s="6">
        <v>8</v>
      </c>
      <c r="BF25" s="6">
        <f t="shared" si="3"/>
        <v>56</v>
      </c>
      <c r="BG25" s="6">
        <f t="shared" si="4"/>
        <v>1704</v>
      </c>
      <c r="BH25" s="6">
        <f t="shared" si="5"/>
        <v>465.4</v>
      </c>
      <c r="BI25" s="6"/>
    </row>
    <row r="26" s="1" customFormat="1" spans="1:61">
      <c r="A26" s="6">
        <v>21</v>
      </c>
      <c r="B26" s="6" t="s">
        <v>81</v>
      </c>
      <c r="C26" s="6">
        <v>278</v>
      </c>
      <c r="D26" s="6">
        <v>57.5</v>
      </c>
      <c r="E26" s="6"/>
      <c r="F26" s="6"/>
      <c r="G26" s="6">
        <v>477</v>
      </c>
      <c r="H26" s="6"/>
      <c r="I26" s="6"/>
      <c r="J26" s="6"/>
      <c r="K26" s="6"/>
      <c r="L26" s="6"/>
      <c r="M26" s="6">
        <v>421.4</v>
      </c>
      <c r="N26" s="6"/>
      <c r="O26" s="23">
        <v>403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>
        <v>66</v>
      </c>
      <c r="AI26" s="6"/>
      <c r="AJ26" s="6"/>
      <c r="AK26" s="6"/>
      <c r="AL26" s="6"/>
      <c r="AM26" s="6"/>
      <c r="AN26" s="6"/>
      <c r="AO26" s="6">
        <v>41</v>
      </c>
      <c r="AP26" s="6">
        <v>74</v>
      </c>
      <c r="AQ26" s="6"/>
      <c r="AR26" s="6"/>
      <c r="AS26" s="6"/>
      <c r="AT26" s="6"/>
      <c r="AU26" s="6"/>
      <c r="AV26" s="6"/>
      <c r="AW26" s="6">
        <f t="shared" si="0"/>
        <v>1817.9</v>
      </c>
      <c r="AX26" s="6">
        <v>40</v>
      </c>
      <c r="AY26" s="6">
        <v>7</v>
      </c>
      <c r="AZ26" s="6">
        <f t="shared" si="1"/>
        <v>280</v>
      </c>
      <c r="BA26" s="6">
        <v>61</v>
      </c>
      <c r="BB26" s="6">
        <v>18</v>
      </c>
      <c r="BC26" s="6">
        <f t="shared" si="2"/>
        <v>1098</v>
      </c>
      <c r="BD26" s="6">
        <v>9</v>
      </c>
      <c r="BE26" s="6">
        <v>8</v>
      </c>
      <c r="BF26" s="6">
        <f t="shared" si="3"/>
        <v>72</v>
      </c>
      <c r="BG26" s="6">
        <f t="shared" si="4"/>
        <v>1450</v>
      </c>
      <c r="BH26" s="6">
        <f t="shared" si="5"/>
        <v>-367.9</v>
      </c>
      <c r="BI26" s="6"/>
    </row>
    <row r="27" s="1" customFormat="1" spans="1:61">
      <c r="A27" s="6">
        <v>22</v>
      </c>
      <c r="B27" s="6" t="s">
        <v>82</v>
      </c>
      <c r="C27" s="6"/>
      <c r="D27" s="6"/>
      <c r="E27" s="6"/>
      <c r="F27" s="6"/>
      <c r="G27" s="6"/>
      <c r="H27" s="6"/>
      <c r="I27" s="6"/>
      <c r="J27" s="6">
        <v>222</v>
      </c>
      <c r="K27" s="6"/>
      <c r="L27" s="6"/>
      <c r="M27" s="6">
        <v>322.6</v>
      </c>
      <c r="N27" s="6"/>
      <c r="O27" s="23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>
        <v>20</v>
      </c>
      <c r="AP27" s="6"/>
      <c r="AQ27" s="6"/>
      <c r="AR27" s="6"/>
      <c r="AS27" s="6"/>
      <c r="AT27" s="6"/>
      <c r="AU27" s="6"/>
      <c r="AV27" s="6"/>
      <c r="AW27" s="6">
        <f t="shared" si="0"/>
        <v>564.6</v>
      </c>
      <c r="AX27" s="6">
        <v>55</v>
      </c>
      <c r="AY27" s="6">
        <v>7</v>
      </c>
      <c r="AZ27" s="6">
        <f t="shared" si="1"/>
        <v>385</v>
      </c>
      <c r="BA27" s="6">
        <v>63</v>
      </c>
      <c r="BB27" s="6">
        <v>18</v>
      </c>
      <c r="BC27" s="6">
        <f t="shared" si="2"/>
        <v>1134</v>
      </c>
      <c r="BD27" s="6">
        <v>9</v>
      </c>
      <c r="BE27" s="6">
        <v>8</v>
      </c>
      <c r="BF27" s="6">
        <f t="shared" si="3"/>
        <v>72</v>
      </c>
      <c r="BG27" s="6">
        <f t="shared" si="4"/>
        <v>1591</v>
      </c>
      <c r="BH27" s="6">
        <f t="shared" si="5"/>
        <v>1026.4</v>
      </c>
      <c r="BI27" s="6"/>
    </row>
    <row r="28" s="1" customFormat="1" spans="1:61">
      <c r="A28" s="6">
        <v>23</v>
      </c>
      <c r="B28" s="6" t="s">
        <v>83</v>
      </c>
      <c r="C28" s="2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23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>
        <v>0</v>
      </c>
      <c r="AP28" s="6"/>
      <c r="AQ28" s="6">
        <v>201</v>
      </c>
      <c r="AR28" s="6"/>
      <c r="AS28" s="6"/>
      <c r="AT28" s="6"/>
      <c r="AU28" s="6"/>
      <c r="AV28" s="6"/>
      <c r="AW28" s="6">
        <f t="shared" si="0"/>
        <v>201</v>
      </c>
      <c r="AX28" s="6">
        <v>3</v>
      </c>
      <c r="AY28" s="6">
        <v>7</v>
      </c>
      <c r="AZ28" s="6">
        <f t="shared" si="1"/>
        <v>21</v>
      </c>
      <c r="BA28" s="6">
        <v>6</v>
      </c>
      <c r="BB28" s="23">
        <v>15</v>
      </c>
      <c r="BC28" s="6">
        <f t="shared" si="2"/>
        <v>90</v>
      </c>
      <c r="BD28" s="6">
        <v>4</v>
      </c>
      <c r="BE28" s="23">
        <v>6</v>
      </c>
      <c r="BF28" s="6">
        <f t="shared" si="3"/>
        <v>24</v>
      </c>
      <c r="BG28" s="6">
        <f t="shared" si="4"/>
        <v>135</v>
      </c>
      <c r="BH28" s="6">
        <f t="shared" si="5"/>
        <v>-66</v>
      </c>
      <c r="BI28" s="6"/>
    </row>
    <row r="29" s="1" customFormat="1" spans="1:61">
      <c r="A29" s="6">
        <v>24</v>
      </c>
      <c r="B29" s="6" t="s">
        <v>84</v>
      </c>
      <c r="C29" s="6">
        <v>270</v>
      </c>
      <c r="D29" s="6"/>
      <c r="E29" s="6"/>
      <c r="F29" s="6"/>
      <c r="G29" s="6"/>
      <c r="H29" s="6"/>
      <c r="I29" s="6">
        <v>292.5</v>
      </c>
      <c r="J29" s="6"/>
      <c r="K29" s="6">
        <v>13</v>
      </c>
      <c r="L29" s="6">
        <v>30</v>
      </c>
      <c r="M29" s="6">
        <v>346.8</v>
      </c>
      <c r="N29" s="6">
        <v>235</v>
      </c>
      <c r="O29" s="23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>
        <v>0</v>
      </c>
      <c r="AP29" s="6"/>
      <c r="AQ29" s="6"/>
      <c r="AR29" s="6">
        <v>88.2</v>
      </c>
      <c r="AS29" s="6">
        <v>245</v>
      </c>
      <c r="AT29" s="6"/>
      <c r="AU29" s="6"/>
      <c r="AV29" s="6"/>
      <c r="AW29" s="6">
        <f t="shared" si="0"/>
        <v>1520.5</v>
      </c>
      <c r="AX29" s="6">
        <v>2</v>
      </c>
      <c r="AY29" s="6">
        <v>7</v>
      </c>
      <c r="AZ29" s="6">
        <f t="shared" si="1"/>
        <v>14</v>
      </c>
      <c r="BA29" s="6">
        <v>10</v>
      </c>
      <c r="BB29" s="23">
        <v>15</v>
      </c>
      <c r="BC29" s="6">
        <f t="shared" si="2"/>
        <v>150</v>
      </c>
      <c r="BD29" s="6">
        <v>4</v>
      </c>
      <c r="BE29" s="23">
        <v>6</v>
      </c>
      <c r="BF29" s="6">
        <f t="shared" si="3"/>
        <v>24</v>
      </c>
      <c r="BG29" s="6">
        <f t="shared" si="4"/>
        <v>188</v>
      </c>
      <c r="BH29" s="6">
        <f t="shared" si="5"/>
        <v>-1332.5</v>
      </c>
      <c r="BI29" s="6"/>
    </row>
    <row r="30" s="1" customFormat="1" spans="1:61">
      <c r="A30" s="6">
        <v>25</v>
      </c>
      <c r="B30" s="6" t="s">
        <v>85</v>
      </c>
      <c r="C30" s="23"/>
      <c r="D30" s="6"/>
      <c r="E30" s="6"/>
      <c r="F30" s="6"/>
      <c r="G30" s="6"/>
      <c r="H30" s="6"/>
      <c r="I30" s="23"/>
      <c r="J30" s="6"/>
      <c r="K30" s="6"/>
      <c r="L30" s="6"/>
      <c r="M30" s="6">
        <v>509</v>
      </c>
      <c r="N30" s="6"/>
      <c r="O30" s="23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>
        <v>150</v>
      </c>
      <c r="AH30" s="6"/>
      <c r="AI30" s="6"/>
      <c r="AJ30" s="6"/>
      <c r="AK30" s="6"/>
      <c r="AL30" s="6"/>
      <c r="AM30" s="6"/>
      <c r="AN30" s="6"/>
      <c r="AO30" s="6">
        <v>53</v>
      </c>
      <c r="AP30" s="6"/>
      <c r="AQ30" s="6"/>
      <c r="AR30" s="6"/>
      <c r="AS30" s="6"/>
      <c r="AT30" s="6"/>
      <c r="AU30" s="6"/>
      <c r="AV30" s="6"/>
      <c r="AW30" s="6">
        <f t="shared" si="0"/>
        <v>712</v>
      </c>
      <c r="AX30" s="6">
        <v>60</v>
      </c>
      <c r="AY30" s="6">
        <v>7</v>
      </c>
      <c r="AZ30" s="6">
        <f t="shared" si="1"/>
        <v>420</v>
      </c>
      <c r="BA30" s="6">
        <v>80</v>
      </c>
      <c r="BB30" s="6">
        <v>18</v>
      </c>
      <c r="BC30" s="6">
        <f t="shared" si="2"/>
        <v>1440</v>
      </c>
      <c r="BD30" s="6">
        <v>16</v>
      </c>
      <c r="BE30" s="6">
        <v>8</v>
      </c>
      <c r="BF30" s="6">
        <f t="shared" si="3"/>
        <v>128</v>
      </c>
      <c r="BG30" s="6">
        <f t="shared" si="4"/>
        <v>1988</v>
      </c>
      <c r="BH30" s="6">
        <f t="shared" si="5"/>
        <v>1276</v>
      </c>
      <c r="BI30" s="6"/>
    </row>
    <row r="31" s="1" customFormat="1" spans="1:61">
      <c r="A31" s="6">
        <v>26</v>
      </c>
      <c r="B31" s="6" t="s">
        <v>86</v>
      </c>
      <c r="C31" s="6"/>
      <c r="D31" s="6">
        <v>601</v>
      </c>
      <c r="E31" s="6">
        <v>140</v>
      </c>
      <c r="F31" s="23"/>
      <c r="G31" s="6"/>
      <c r="H31" s="6"/>
      <c r="I31" s="6"/>
      <c r="J31" s="6"/>
      <c r="K31" s="6"/>
      <c r="L31" s="6"/>
      <c r="M31" s="6">
        <v>550.55</v>
      </c>
      <c r="N31" s="6"/>
      <c r="O31" s="23">
        <v>100</v>
      </c>
      <c r="P31" s="6">
        <v>447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>
        <v>193.5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>
        <v>12.5</v>
      </c>
      <c r="AO31" s="6">
        <v>39</v>
      </c>
      <c r="AP31" s="6"/>
      <c r="AQ31" s="6"/>
      <c r="AR31" s="6"/>
      <c r="AS31" s="6"/>
      <c r="AT31" s="6"/>
      <c r="AU31" s="6"/>
      <c r="AV31" s="6"/>
      <c r="AW31" s="6">
        <f t="shared" si="0"/>
        <v>2083.55</v>
      </c>
      <c r="AX31" s="6">
        <v>56</v>
      </c>
      <c r="AY31" s="6">
        <v>7</v>
      </c>
      <c r="AZ31" s="6">
        <f t="shared" si="1"/>
        <v>392</v>
      </c>
      <c r="BA31" s="6">
        <v>78</v>
      </c>
      <c r="BB31" s="6">
        <v>18</v>
      </c>
      <c r="BC31" s="6">
        <f t="shared" si="2"/>
        <v>1404</v>
      </c>
      <c r="BD31" s="6">
        <v>10</v>
      </c>
      <c r="BE31" s="6">
        <v>8</v>
      </c>
      <c r="BF31" s="6">
        <f t="shared" si="3"/>
        <v>80</v>
      </c>
      <c r="BG31" s="6">
        <f t="shared" si="4"/>
        <v>1876</v>
      </c>
      <c r="BH31" s="6">
        <f t="shared" si="5"/>
        <v>-207.55</v>
      </c>
      <c r="BI31" s="6"/>
    </row>
    <row r="32" s="1" customFormat="1" spans="1:61">
      <c r="A32" s="6">
        <v>27</v>
      </c>
      <c r="B32" s="6" t="s">
        <v>87</v>
      </c>
      <c r="C32" s="6">
        <v>299.7</v>
      </c>
      <c r="D32" s="6"/>
      <c r="E32" s="6"/>
      <c r="F32" s="23"/>
      <c r="G32" s="23"/>
      <c r="H32" s="23"/>
      <c r="I32" s="23"/>
      <c r="J32" s="23"/>
      <c r="K32" s="6"/>
      <c r="L32" s="6"/>
      <c r="M32" s="6">
        <v>340</v>
      </c>
      <c r="N32" s="6">
        <v>235</v>
      </c>
      <c r="O32" s="23">
        <v>74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>
        <v>162</v>
      </c>
      <c r="AG32" s="6"/>
      <c r="AH32" s="6"/>
      <c r="AI32" s="6">
        <v>234</v>
      </c>
      <c r="AJ32" s="6"/>
      <c r="AK32" s="6"/>
      <c r="AL32" s="6"/>
      <c r="AM32" s="6">
        <v>106</v>
      </c>
      <c r="AN32" s="6"/>
      <c r="AO32" s="6">
        <v>47</v>
      </c>
      <c r="AP32" s="6"/>
      <c r="AQ32" s="6"/>
      <c r="AR32" s="6"/>
      <c r="AS32" s="6"/>
      <c r="AT32" s="6"/>
      <c r="AU32" s="6"/>
      <c r="AV32" s="6"/>
      <c r="AW32" s="6">
        <f t="shared" si="0"/>
        <v>1497.7</v>
      </c>
      <c r="AX32" s="6">
        <v>54</v>
      </c>
      <c r="AY32" s="6">
        <v>7</v>
      </c>
      <c r="AZ32" s="6">
        <f t="shared" si="1"/>
        <v>378</v>
      </c>
      <c r="BA32" s="6">
        <v>70</v>
      </c>
      <c r="BB32" s="6">
        <v>18</v>
      </c>
      <c r="BC32" s="6">
        <f t="shared" si="2"/>
        <v>1260</v>
      </c>
      <c r="BD32" s="6">
        <v>8</v>
      </c>
      <c r="BE32" s="6">
        <v>8</v>
      </c>
      <c r="BF32" s="6">
        <f t="shared" si="3"/>
        <v>64</v>
      </c>
      <c r="BG32" s="6">
        <f t="shared" si="4"/>
        <v>1702</v>
      </c>
      <c r="BH32" s="6">
        <f t="shared" si="5"/>
        <v>204.3</v>
      </c>
      <c r="BI32" s="6"/>
    </row>
    <row r="33" s="1" customFormat="1" spans="1:61">
      <c r="A33" s="6">
        <v>28</v>
      </c>
      <c r="B33" s="6" t="s">
        <v>88</v>
      </c>
      <c r="C33" s="6"/>
      <c r="D33" s="6">
        <v>60</v>
      </c>
      <c r="E33" s="6">
        <v>275.4</v>
      </c>
      <c r="F33" s="6"/>
      <c r="G33" s="6">
        <v>332.8</v>
      </c>
      <c r="H33" s="23"/>
      <c r="I33" s="6"/>
      <c r="J33" s="23"/>
      <c r="K33" s="6"/>
      <c r="L33" s="6"/>
      <c r="M33" s="6">
        <v>482</v>
      </c>
      <c r="N33" s="6"/>
      <c r="O33" s="23">
        <v>164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>
        <v>108</v>
      </c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>
        <v>39</v>
      </c>
      <c r="AP33" s="6">
        <v>74</v>
      </c>
      <c r="AQ33" s="6"/>
      <c r="AR33" s="6"/>
      <c r="AS33" s="6"/>
      <c r="AT33" s="6"/>
      <c r="AU33" s="6"/>
      <c r="AV33" s="6"/>
      <c r="AW33" s="6">
        <f t="shared" si="0"/>
        <v>1535.2</v>
      </c>
      <c r="AX33" s="6">
        <v>2</v>
      </c>
      <c r="AY33" s="6">
        <v>7</v>
      </c>
      <c r="AZ33" s="6">
        <f t="shared" si="1"/>
        <v>14</v>
      </c>
      <c r="BA33" s="6">
        <v>62</v>
      </c>
      <c r="BB33" s="6">
        <v>18</v>
      </c>
      <c r="BC33" s="6">
        <f t="shared" si="2"/>
        <v>1116</v>
      </c>
      <c r="BD33" s="6">
        <v>11</v>
      </c>
      <c r="BE33" s="6">
        <v>8</v>
      </c>
      <c r="BF33" s="6">
        <f t="shared" si="3"/>
        <v>88</v>
      </c>
      <c r="BG33" s="6">
        <f t="shared" si="4"/>
        <v>1218</v>
      </c>
      <c r="BH33" s="6">
        <f t="shared" si="5"/>
        <v>-317.2</v>
      </c>
      <c r="BI33" s="6"/>
    </row>
    <row r="34" s="1" customFormat="1" spans="1:61">
      <c r="A34" s="6">
        <v>29</v>
      </c>
      <c r="B34" s="6" t="s">
        <v>89</v>
      </c>
      <c r="C34" s="6"/>
      <c r="D34" s="6">
        <v>310</v>
      </c>
      <c r="E34" s="6"/>
      <c r="F34" s="6"/>
      <c r="G34" s="6"/>
      <c r="H34" s="6"/>
      <c r="I34" s="6"/>
      <c r="J34" s="23"/>
      <c r="K34" s="23"/>
      <c r="L34" s="23"/>
      <c r="M34" s="6">
        <v>357.75</v>
      </c>
      <c r="N34" s="6"/>
      <c r="O34" s="23">
        <v>132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>
        <v>216</v>
      </c>
      <c r="AG34" s="6"/>
      <c r="AH34" s="6"/>
      <c r="AI34" s="6"/>
      <c r="AJ34" s="6"/>
      <c r="AK34" s="6"/>
      <c r="AL34" s="6"/>
      <c r="AM34" s="6"/>
      <c r="AN34" s="6">
        <v>30</v>
      </c>
      <c r="AO34" s="6">
        <v>34</v>
      </c>
      <c r="AP34" s="6"/>
      <c r="AQ34" s="6"/>
      <c r="AR34" s="6"/>
      <c r="AS34" s="6"/>
      <c r="AT34" s="6"/>
      <c r="AU34" s="6"/>
      <c r="AV34" s="6"/>
      <c r="AW34" s="6">
        <f t="shared" si="0"/>
        <v>1079.75</v>
      </c>
      <c r="AX34" s="6">
        <v>26</v>
      </c>
      <c r="AY34" s="6">
        <v>7</v>
      </c>
      <c r="AZ34" s="6">
        <f t="shared" si="1"/>
        <v>182</v>
      </c>
      <c r="BA34" s="6">
        <v>0</v>
      </c>
      <c r="BB34" s="6">
        <v>18</v>
      </c>
      <c r="BC34" s="6">
        <f t="shared" si="2"/>
        <v>0</v>
      </c>
      <c r="BD34" s="6">
        <v>6</v>
      </c>
      <c r="BE34" s="6">
        <v>8</v>
      </c>
      <c r="BF34" s="6">
        <f t="shared" si="3"/>
        <v>48</v>
      </c>
      <c r="BG34" s="6">
        <f t="shared" si="4"/>
        <v>230</v>
      </c>
      <c r="BH34" s="6">
        <f t="shared" si="5"/>
        <v>-849.75</v>
      </c>
      <c r="BI34" s="6"/>
    </row>
    <row r="35" s="1" customFormat="1" spans="1:61">
      <c r="A35" s="6">
        <v>30</v>
      </c>
      <c r="B35" s="6" t="s">
        <v>90</v>
      </c>
      <c r="C35" s="6"/>
      <c r="D35" s="6"/>
      <c r="E35" s="6"/>
      <c r="F35" s="6"/>
      <c r="G35" s="6"/>
      <c r="H35" s="6"/>
      <c r="I35" s="6"/>
      <c r="J35" s="23"/>
      <c r="K35" s="23"/>
      <c r="L35" s="23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>
        <v>516</v>
      </c>
      <c r="AV35" s="6"/>
      <c r="AW35" s="6"/>
      <c r="AX35" s="6">
        <v>4</v>
      </c>
      <c r="AY35" s="6">
        <v>7</v>
      </c>
      <c r="AZ35" s="6">
        <f t="shared" si="1"/>
        <v>28</v>
      </c>
      <c r="BA35" s="6">
        <v>9</v>
      </c>
      <c r="BB35" s="23">
        <v>15</v>
      </c>
      <c r="BC35" s="6">
        <f t="shared" si="2"/>
        <v>135</v>
      </c>
      <c r="BD35" s="6">
        <v>4</v>
      </c>
      <c r="BE35" s="23">
        <v>6</v>
      </c>
      <c r="BF35" s="6">
        <f t="shared" si="3"/>
        <v>24</v>
      </c>
      <c r="BG35" s="6">
        <f t="shared" si="4"/>
        <v>187</v>
      </c>
      <c r="BH35" s="6"/>
      <c r="BI35" s="6"/>
    </row>
    <row r="36" s="1" customFormat="1" spans="1:61">
      <c r="A36" s="6"/>
      <c r="B36" s="6"/>
      <c r="C36" s="6">
        <f t="shared" ref="C36:AX36" si="6">SUM(C6:C35)</f>
        <v>1855.1</v>
      </c>
      <c r="D36" s="6">
        <f t="shared" si="6"/>
        <v>2951</v>
      </c>
      <c r="E36" s="6">
        <f t="shared" si="6"/>
        <v>1681.2</v>
      </c>
      <c r="F36" s="6">
        <f t="shared" si="6"/>
        <v>201</v>
      </c>
      <c r="G36" s="6">
        <f t="shared" si="6"/>
        <v>1580.8</v>
      </c>
      <c r="H36" s="6">
        <f t="shared" si="6"/>
        <v>90</v>
      </c>
      <c r="I36" s="6">
        <f t="shared" si="6"/>
        <v>840</v>
      </c>
      <c r="J36" s="6">
        <f t="shared" si="6"/>
        <v>222</v>
      </c>
      <c r="K36" s="6">
        <f t="shared" si="6"/>
        <v>27</v>
      </c>
      <c r="L36" s="6">
        <f t="shared" si="6"/>
        <v>55</v>
      </c>
      <c r="M36" s="6">
        <f t="shared" si="6"/>
        <v>10458.88</v>
      </c>
      <c r="N36" s="6">
        <f t="shared" si="6"/>
        <v>1395</v>
      </c>
      <c r="O36" s="6">
        <f t="shared" si="6"/>
        <v>3308</v>
      </c>
      <c r="P36" s="6">
        <f t="shared" si="6"/>
        <v>845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63.8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26">
        <f t="shared" si="6"/>
        <v>580.5</v>
      </c>
      <c r="AC36" s="6">
        <f t="shared" si="6"/>
        <v>0</v>
      </c>
      <c r="AD36" s="6">
        <f t="shared" si="6"/>
        <v>558</v>
      </c>
      <c r="AE36" s="6">
        <f t="shared" si="6"/>
        <v>270</v>
      </c>
      <c r="AF36" s="6">
        <f t="shared" si="6"/>
        <v>954</v>
      </c>
      <c r="AG36" s="6">
        <f t="shared" si="6"/>
        <v>300</v>
      </c>
      <c r="AH36" s="6">
        <f t="shared" si="6"/>
        <v>143</v>
      </c>
      <c r="AI36" s="6">
        <f t="shared" si="6"/>
        <v>423</v>
      </c>
      <c r="AJ36" s="6">
        <f t="shared" si="6"/>
        <v>72</v>
      </c>
      <c r="AK36" s="6">
        <f t="shared" si="6"/>
        <v>0</v>
      </c>
      <c r="AL36" s="6">
        <f t="shared" si="6"/>
        <v>0</v>
      </c>
      <c r="AM36" s="6">
        <f t="shared" si="6"/>
        <v>269</v>
      </c>
      <c r="AN36" s="26">
        <f t="shared" si="6"/>
        <v>85</v>
      </c>
      <c r="AO36" s="26">
        <f t="shared" si="6"/>
        <v>837</v>
      </c>
      <c r="AP36" s="26">
        <f t="shared" si="6"/>
        <v>288</v>
      </c>
      <c r="AQ36" s="26">
        <f t="shared" si="6"/>
        <v>792</v>
      </c>
      <c r="AR36" s="26">
        <f t="shared" si="6"/>
        <v>431.2</v>
      </c>
      <c r="AS36" s="26">
        <f t="shared" si="6"/>
        <v>981</v>
      </c>
      <c r="AT36" s="26">
        <f t="shared" si="6"/>
        <v>2311</v>
      </c>
      <c r="AU36" s="26">
        <f t="shared" si="6"/>
        <v>516</v>
      </c>
      <c r="AV36" s="26">
        <f t="shared" si="6"/>
        <v>2972</v>
      </c>
      <c r="AW36" s="6">
        <f t="shared" si="6"/>
        <v>37840.48</v>
      </c>
      <c r="AX36" s="6">
        <f t="shared" si="6"/>
        <v>1075</v>
      </c>
      <c r="AY36" s="6"/>
      <c r="AZ36" s="6">
        <f>SUM(AZ5:AZ35)</f>
        <v>7525</v>
      </c>
      <c r="BA36" s="6">
        <f t="shared" ref="BA36:BD36" si="7">SUM(BA6:BA35)</f>
        <v>1459</v>
      </c>
      <c r="BB36" s="6"/>
      <c r="BC36" s="6">
        <f t="shared" si="7"/>
        <v>26028</v>
      </c>
      <c r="BD36" s="6">
        <f t="shared" si="7"/>
        <v>233</v>
      </c>
      <c r="BE36" s="6"/>
      <c r="BF36" s="6">
        <f>SUM(BF6:BF35)</f>
        <v>1800</v>
      </c>
      <c r="BG36" s="6">
        <f>SUM(BG6:BG35)</f>
        <v>35353</v>
      </c>
      <c r="BH36" s="6"/>
      <c r="BI36" s="7"/>
    </row>
    <row r="38" s="1" customFormat="1" spans="1:61">
      <c r="C38" s="27"/>
      <c r="D38" s="27" t="s">
        <v>91</v>
      </c>
      <c r="E38" s="27" t="s">
        <v>92</v>
      </c>
      <c r="F38" s="27" t="s">
        <v>93</v>
      </c>
      <c r="G38" s="27" t="s">
        <v>94</v>
      </c>
      <c r="H38" s="28">
        <v>35353</v>
      </c>
    </row>
    <row r="39" s="1" customFormat="1" spans="1:61">
      <c r="C39" s="27"/>
      <c r="D39" s="27" t="s">
        <v>95</v>
      </c>
      <c r="E39" s="27">
        <f>AW36-AV36-AT36-AQ36-AN36-AP36-AB36-AO36-AR36-AS36-AU36</f>
        <v>28046.78</v>
      </c>
      <c r="F39" s="27"/>
      <c r="G39" s="27" t="s">
        <v>96</v>
      </c>
      <c r="H39" s="27">
        <v>4395</v>
      </c>
    </row>
    <row r="40" s="1" customFormat="1" spans="1:61">
      <c r="C40" s="27"/>
      <c r="D40" s="27" t="s">
        <v>31</v>
      </c>
      <c r="E40" s="27">
        <v>2972</v>
      </c>
      <c r="F40" s="27"/>
      <c r="G40" s="27" t="s">
        <v>97</v>
      </c>
      <c r="H40" s="27">
        <v>1737</v>
      </c>
      <c r="L40" s="29"/>
      <c r="M40" s="29"/>
      <c r="N40" s="29"/>
      <c r="O40" s="29"/>
      <c r="P40" s="29"/>
      <c r="Q40" s="29"/>
      <c r="R40" s="29"/>
    </row>
    <row r="41" s="1" customFormat="1" spans="1:61">
      <c r="C41" s="27"/>
      <c r="D41" s="27" t="s">
        <v>29</v>
      </c>
      <c r="E41" s="27">
        <v>2311</v>
      </c>
      <c r="F41" s="27"/>
      <c r="G41" s="27"/>
      <c r="H41" s="27"/>
      <c r="L41" s="29"/>
      <c r="M41" s="29"/>
      <c r="N41" s="29"/>
      <c r="O41" s="29"/>
      <c r="P41" s="29"/>
      <c r="Q41" s="29"/>
      <c r="R41" s="29"/>
    </row>
    <row r="42" s="1" customFormat="1" spans="1:61">
      <c r="C42" s="27"/>
      <c r="D42" s="27" t="s">
        <v>26</v>
      </c>
      <c r="E42" s="27">
        <v>792</v>
      </c>
      <c r="F42" s="27"/>
      <c r="G42" s="27"/>
      <c r="H42" s="27"/>
      <c r="L42" s="29"/>
      <c r="M42" s="29"/>
      <c r="N42" s="29"/>
      <c r="O42" s="29"/>
      <c r="P42" s="29"/>
      <c r="Q42" s="29"/>
      <c r="R42" s="29"/>
    </row>
    <row r="43" s="1" customFormat="1" spans="1:61">
      <c r="C43" s="27"/>
      <c r="D43" s="30" t="s">
        <v>98</v>
      </c>
      <c r="E43" s="27">
        <v>373</v>
      </c>
      <c r="F43" s="27"/>
      <c r="G43" s="27"/>
      <c r="H43" s="27"/>
      <c r="L43" s="29"/>
      <c r="M43" s="29"/>
      <c r="N43" s="29"/>
      <c r="O43" s="29"/>
      <c r="P43" s="29"/>
      <c r="Q43" s="29"/>
      <c r="R43" s="29"/>
    </row>
    <row r="44" s="1" customFormat="1" spans="1:61">
      <c r="C44" s="27"/>
      <c r="D44" s="27" t="s">
        <v>54</v>
      </c>
      <c r="E44" s="27">
        <v>580.5</v>
      </c>
      <c r="F44" s="27"/>
      <c r="G44" s="27" t="s">
        <v>99</v>
      </c>
      <c r="H44" s="27">
        <f>SUM(H38:H43)</f>
        <v>41485</v>
      </c>
      <c r="L44" s="29"/>
      <c r="M44" s="29"/>
      <c r="N44" s="29"/>
      <c r="O44" s="29"/>
      <c r="P44" s="29"/>
      <c r="Q44" s="29"/>
      <c r="R44" s="29"/>
    </row>
    <row r="45" s="1" customFormat="1" spans="1:61">
      <c r="C45" s="27"/>
      <c r="D45" s="27" t="s">
        <v>100</v>
      </c>
      <c r="E45" s="27">
        <v>837</v>
      </c>
      <c r="F45" s="27"/>
      <c r="G45" s="27"/>
      <c r="H45" s="27"/>
      <c r="L45" s="29"/>
      <c r="M45" s="29"/>
      <c r="N45" s="29"/>
      <c r="O45" s="29"/>
      <c r="P45" s="29"/>
      <c r="Q45" s="29"/>
      <c r="R45" s="29"/>
    </row>
    <row r="46" s="1" customFormat="1" spans="1:61">
      <c r="C46" s="27"/>
      <c r="D46" s="27" t="s">
        <v>101</v>
      </c>
      <c r="E46" s="27">
        <v>1412.2</v>
      </c>
      <c r="F46" s="27"/>
      <c r="G46" s="27"/>
      <c r="H46" s="27"/>
    </row>
    <row r="47" s="1" customFormat="1" spans="1:61">
      <c r="C47" s="27"/>
      <c r="D47" s="27" t="s">
        <v>30</v>
      </c>
      <c r="E47" s="27">
        <v>516</v>
      </c>
      <c r="F47" s="27" t="s">
        <v>102</v>
      </c>
      <c r="G47" s="27"/>
      <c r="H47" s="27"/>
    </row>
    <row r="48" s="1" customFormat="1" spans="1:61">
      <c r="C48" s="27"/>
      <c r="D48" s="27"/>
      <c r="E48" s="27"/>
      <c r="F48" s="27"/>
      <c r="G48" s="27"/>
      <c r="H48" s="27"/>
    </row>
    <row r="49" s="1" customFormat="1" spans="3:8">
      <c r="C49" s="27"/>
      <c r="D49" s="27" t="s">
        <v>99</v>
      </c>
      <c r="E49" s="27">
        <f>SUM(E39:E48)</f>
        <v>37840.48</v>
      </c>
      <c r="F49" s="27" t="s">
        <v>103</v>
      </c>
      <c r="G49" s="27"/>
      <c r="H49" s="27">
        <f>H44/E49</f>
        <v>1.09631273176239</v>
      </c>
    </row>
    <row r="50" s="1" customFormat="1" spans="3:8">
      <c r="C50" s="27"/>
      <c r="D50" s="27"/>
      <c r="E50" s="27"/>
      <c r="F50" s="27"/>
      <c r="G50" s="27"/>
      <c r="H50" s="27"/>
    </row>
    <row r="51" s="1" customFormat="1" spans="3:8">
      <c r="C51" s="27"/>
      <c r="D51" s="27"/>
      <c r="E51" s="27"/>
      <c r="F51" s="27"/>
      <c r="G51" s="27"/>
      <c r="H51" s="27"/>
    </row>
  </sheetData>
  <mergeCells count="44">
    <mergeCell ref="A1:I1"/>
    <mergeCell ref="C3:AW3"/>
    <mergeCell ref="AX3:BH3"/>
    <mergeCell ref="C4:L4"/>
    <mergeCell ref="X4:AH4"/>
    <mergeCell ref="A3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2023-05-12T11:15:00Z</dcterms:created>
  <dcterms:modified xsi:type="dcterms:W3CDTF">2026-01-11T16:46:22Z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74C206E57117475BB90C967D8AC11333_12</vt:lpwstr>
  </property>
  <property fmtid="{D5CDD505-2E9C-101B-9397-08002B2CF9AE}" pid="4" name="CalculationRule">
    <vt:i4>0</vt:i4>
  </property>
</Properties>
</file>