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7000"/>
  </bookViews>
  <sheets>
    <sheet name="2025年12月费用结算表" sheetId="4" r:id="rId1"/>
    <sheet name="2025年12月费用发放表" sheetId="5" r:id="rId2"/>
    <sheet name="2025年12月原始工资表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<sst xmlns="http://schemas.openxmlformats.org/spreadsheetml/2006/main" count="61" uniqueCount="40">
  <si>
    <t>主校区后勤综合服务中心2025年12月劳务派遣费用结算表</t>
  </si>
  <si>
    <t>序号</t>
  </si>
  <si>
    <t>姓名</t>
  </si>
  <si>
    <t>岗位</t>
  </si>
  <si>
    <t>工资/元</t>
  </si>
  <si>
    <t>社保基数</t>
  </si>
  <si>
    <t>单位养老</t>
  </si>
  <si>
    <t>单位失业</t>
  </si>
  <si>
    <t>单位工伤1.3%</t>
  </si>
  <si>
    <t>单位基本医疗9.7%</t>
  </si>
  <si>
    <t>单位长护险</t>
  </si>
  <si>
    <t>单位社保合计金额</t>
  </si>
  <si>
    <t>管理费用</t>
  </si>
  <si>
    <t>10-12月季度管理费</t>
  </si>
  <si>
    <t>结算合计金额</t>
  </si>
  <si>
    <t>备注</t>
  </si>
  <si>
    <t>阿迪拉·吐拉洪</t>
  </si>
  <si>
    <t>保  洁</t>
  </si>
  <si>
    <t>贾绍辉</t>
  </si>
  <si>
    <t>阿曼古力·赛的吾哈什</t>
  </si>
  <si>
    <t>门 卫</t>
  </si>
  <si>
    <t>合计</t>
  </si>
  <si>
    <t>主校区后勤综合服务中心2025年12月劳务派遣人员费用发放表</t>
  </si>
  <si>
    <t>个人养老</t>
  </si>
  <si>
    <t>个人失业</t>
  </si>
  <si>
    <t>个人基本医疗</t>
  </si>
  <si>
    <t>个人大额医疗费</t>
  </si>
  <si>
    <t>个人社保合计金额</t>
  </si>
  <si>
    <t>2025年12月份天山实验室劳务派遣用工费用明细表</t>
  </si>
  <si>
    <t>岗  位</t>
  </si>
  <si>
    <t>费用标准（元）/月）</t>
  </si>
  <si>
    <t>出勤天数</t>
  </si>
  <si>
    <t>班长津贴（元）</t>
  </si>
  <si>
    <t>兼职（元）</t>
  </si>
  <si>
    <t>扣发（元）</t>
  </si>
  <si>
    <t>补发（元）</t>
  </si>
  <si>
    <t>应付费用（元）</t>
  </si>
  <si>
    <t>阿迪拉·吐拉浑</t>
  </si>
  <si>
    <t xml:space="preserve">  阿曼古丽·赛的吾哈什</t>
  </si>
  <si>
    <t>合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</si>
</sst>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5">
    <font>
      <sz val="11"/>
      <color theme="1"/>
      <name val="宋体"/>
      <charset val="134"/>
      <scheme val="minor"/>
    </font>
    <font>
      <sz val="12"/>
      <color theme="1"/>
      <name val="仿宋"/>
      <charset val="134"/>
    </font>
    <font>
      <sz val="20"/>
      <name val="方正公文小标宋"/>
      <charset val="134"/>
    </font>
    <font>
      <sz val="20"/>
      <color theme="1"/>
      <name val="方正公文小标宋"/>
      <charset val="134"/>
    </font>
    <font>
      <b/>
      <sz val="12"/>
      <color theme="1"/>
      <name val="宋体"/>
      <charset val="134"/>
    </font>
    <font>
      <sz val="11"/>
      <color theme="1"/>
      <name val="宋体"/>
      <charset val="134"/>
    </font>
    <font>
      <sz val="10"/>
      <color theme="1"/>
      <name val="宋体"/>
      <charset val="134"/>
      <scheme val="minor"/>
    </font>
    <font>
      <sz val="11"/>
      <name val="宋体"/>
      <charset val="134"/>
    </font>
    <font>
      <sz val="10"/>
      <name val="Arial"/>
      <charset val="134"/>
    </font>
    <font>
      <b/>
      <sz val="11"/>
      <color theme="1"/>
      <name val="宋体"/>
      <charset val="134"/>
    </font>
    <font>
      <sz val="12"/>
      <name val="宋体"/>
      <charset val="134"/>
    </font>
    <font>
      <b/>
      <sz val="16"/>
      <name val="黑体"/>
      <charset val="134"/>
    </font>
    <font>
      <b/>
      <sz val="12"/>
      <color indexed="8"/>
      <name val="宋体"/>
      <charset val="134"/>
    </font>
    <font>
      <b/>
      <sz val="12"/>
      <color rgb="FF000000"/>
      <name val="宋体"/>
      <charset val="134"/>
    </font>
    <font>
      <b/>
      <sz val="12"/>
      <name val="仿宋_GB2312"/>
      <charset val="134"/>
    </font>
    <font>
      <sz val="12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6" borderId="7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7" borderId="10" applyNumberFormat="0" applyAlignment="0" applyProtection="0">
      <alignment vertical="center"/>
    </xf>
    <xf numFmtId="0" fontId="25" fillId="8" borderId="11" applyNumberFormat="0" applyAlignment="0" applyProtection="0">
      <alignment vertical="center"/>
    </xf>
    <xf numFmtId="0" fontId="26" fillId="8" borderId="10" applyNumberFormat="0" applyAlignment="0" applyProtection="0">
      <alignment vertical="center"/>
    </xf>
    <xf numFmtId="0" fontId="27" fillId="9" borderId="12" applyNumberFormat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</cellStyleXfs>
  <cellXfs count="36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2" borderId="0" xfId="0" applyFont="1" applyFill="1" applyBorder="1">
      <alignment vertical="center"/>
    </xf>
    <xf numFmtId="0" fontId="0" fillId="0" borderId="0" xfId="0" applyFont="1" applyFill="1">
      <alignment vertical="center"/>
    </xf>
    <xf numFmtId="0" fontId="2" fillId="3" borderId="0" xfId="52" applyFont="1" applyFill="1" applyBorder="1" applyAlignment="1">
      <alignment horizontal="center" vertical="center"/>
    </xf>
    <xf numFmtId="0" fontId="3" fillId="0" borderId="0" xfId="52" applyFont="1" applyFill="1" applyBorder="1" applyAlignment="1">
      <alignment horizontal="center" vertical="center"/>
    </xf>
    <xf numFmtId="0" fontId="4" fillId="4" borderId="1" xfId="50" applyFont="1" applyFill="1" applyBorder="1" applyAlignment="1">
      <alignment horizontal="center" vertical="center" wrapText="1"/>
    </xf>
    <xf numFmtId="0" fontId="5" fillId="0" borderId="1" xfId="5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1" fillId="0" borderId="1" xfId="5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6" fontId="1" fillId="0" borderId="1" xfId="50" applyNumberFormat="1" applyFont="1" applyFill="1" applyBorder="1" applyAlignment="1">
      <alignment horizontal="center" vertical="center" wrapText="1"/>
    </xf>
    <xf numFmtId="0" fontId="9" fillId="0" borderId="2" xfId="50" applyFont="1" applyFill="1" applyBorder="1" applyAlignment="1">
      <alignment horizontal="center" vertical="center" wrapText="1"/>
    </xf>
    <xf numFmtId="0" fontId="9" fillId="0" borderId="3" xfId="50" applyFont="1" applyFill="1" applyBorder="1" applyAlignment="1">
      <alignment horizontal="center" vertical="center" wrapText="1"/>
    </xf>
    <xf numFmtId="0" fontId="9" fillId="0" borderId="1" xfId="5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11" fillId="3" borderId="4" xfId="52" applyFont="1" applyFill="1" applyBorder="1" applyAlignment="1">
      <alignment horizontal="center" vertical="center"/>
    </xf>
    <xf numFmtId="0" fontId="11" fillId="3" borderId="1" xfId="52" applyFont="1" applyFill="1" applyBorder="1" applyAlignment="1">
      <alignment horizontal="center" vertical="center"/>
    </xf>
    <xf numFmtId="0" fontId="11" fillId="3" borderId="5" xfId="52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 vertical="center"/>
    </xf>
    <xf numFmtId="0" fontId="13" fillId="0" borderId="6" xfId="50" applyFont="1" applyFill="1" applyBorder="1" applyAlignment="1">
      <alignment horizontal="center" vertical="center" wrapText="1"/>
    </xf>
    <xf numFmtId="0" fontId="12" fillId="0" borderId="6" xfId="0" applyNumberFormat="1" applyFont="1" applyFill="1" applyBorder="1" applyAlignment="1">
      <alignment horizontal="center" vertical="center"/>
    </xf>
    <xf numFmtId="0" fontId="14" fillId="5" borderId="6" xfId="52" applyFont="1" applyFill="1" applyBorder="1" applyAlignment="1">
      <alignment horizontal="center" vertical="center" wrapText="1"/>
    </xf>
    <xf numFmtId="0" fontId="14" fillId="0" borderId="6" xfId="52" applyFont="1" applyFill="1" applyBorder="1" applyAlignment="1">
      <alignment horizontal="center" vertical="center" wrapText="1"/>
    </xf>
    <xf numFmtId="0" fontId="12" fillId="0" borderId="6" xfId="0" applyNumberFormat="1" applyFont="1" applyFill="1" applyBorder="1" applyAlignment="1">
      <alignment horizontal="center" vertical="center" wrapText="1"/>
    </xf>
    <xf numFmtId="0" fontId="15" fillId="0" borderId="6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13" fillId="0" borderId="1" xfId="50" applyFont="1" applyFill="1" applyBorder="1" applyAlignment="1">
      <alignment horizontal="center" vertical="center" wrapText="1"/>
    </xf>
    <xf numFmtId="0" fontId="14" fillId="0" borderId="1" xfId="52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  <cellStyle name="常规 2 2 2" xfId="51"/>
    <cellStyle name="常规_Sheet1" xfId="52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6"/>
  <sheetViews>
    <sheetView tabSelected="1" workbookViewId="0">
      <selection activeCell="K11" sqref="K11"/>
    </sheetView>
  </sheetViews>
  <sheetFormatPr defaultColWidth="8.72727272727273" defaultRowHeight="14" outlineLevelRow="5"/>
  <cols>
    <col min="1" max="1" width="4.87272727272727" customWidth="1"/>
    <col min="2" max="2" width="25.1545454545455" customWidth="1"/>
    <col min="3" max="3" width="9.62727272727273" customWidth="1"/>
  </cols>
  <sheetData>
    <row r="1" ht="21" spans="1:15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</row>
    <row r="2" ht="45" spans="1:15">
      <c r="A2" s="21" t="s">
        <v>1</v>
      </c>
      <c r="B2" s="33" t="s">
        <v>2</v>
      </c>
      <c r="C2" s="21" t="s">
        <v>3</v>
      </c>
      <c r="D2" s="21" t="s">
        <v>4</v>
      </c>
      <c r="E2" s="34" t="s">
        <v>5</v>
      </c>
      <c r="F2" s="34" t="s">
        <v>6</v>
      </c>
      <c r="G2" s="34" t="s">
        <v>7</v>
      </c>
      <c r="H2" s="34" t="s">
        <v>8</v>
      </c>
      <c r="I2" s="34" t="s">
        <v>9</v>
      </c>
      <c r="J2" s="34" t="s">
        <v>10</v>
      </c>
      <c r="K2" s="35" t="s">
        <v>11</v>
      </c>
      <c r="L2" s="35" t="s">
        <v>12</v>
      </c>
      <c r="M2" s="35" t="s">
        <v>13</v>
      </c>
      <c r="N2" s="35" t="s">
        <v>14</v>
      </c>
      <c r="O2" s="21" t="s">
        <v>15</v>
      </c>
    </row>
    <row r="3" spans="1:15">
      <c r="A3" s="7">
        <v>1</v>
      </c>
      <c r="B3" s="28" t="s">
        <v>16</v>
      </c>
      <c r="C3" s="7" t="s">
        <v>17</v>
      </c>
      <c r="D3" s="29">
        <v>2800</v>
      </c>
      <c r="E3" s="30">
        <v>5069</v>
      </c>
      <c r="F3" s="30">
        <v>811.04</v>
      </c>
      <c r="G3" s="30">
        <v>25.35</v>
      </c>
      <c r="H3" s="30">
        <v>65.9</v>
      </c>
      <c r="I3" s="30">
        <v>491.69</v>
      </c>
      <c r="J3" s="30">
        <v>5.07</v>
      </c>
      <c r="K3" s="31">
        <f>SUM(F3:J3)</f>
        <v>1399.05</v>
      </c>
      <c r="L3" s="31">
        <v>88</v>
      </c>
      <c r="M3" s="31">
        <v>30</v>
      </c>
      <c r="N3" s="31">
        <f>D3+K3+L3+M3</f>
        <v>4317.05</v>
      </c>
      <c r="O3" s="32"/>
    </row>
    <row r="4" spans="1:15">
      <c r="A4" s="7">
        <v>2</v>
      </c>
      <c r="B4" s="9" t="s">
        <v>18</v>
      </c>
      <c r="C4" s="7" t="s">
        <v>17</v>
      </c>
      <c r="D4" s="29">
        <v>3000</v>
      </c>
      <c r="E4" s="30">
        <v>0</v>
      </c>
      <c r="F4" s="30">
        <v>0</v>
      </c>
      <c r="G4" s="30">
        <v>0</v>
      </c>
      <c r="H4" s="30">
        <v>0</v>
      </c>
      <c r="I4" s="30">
        <v>0</v>
      </c>
      <c r="J4" s="30">
        <v>0</v>
      </c>
      <c r="K4" s="31">
        <f>SUM(F4:J4)</f>
        <v>0</v>
      </c>
      <c r="L4" s="31">
        <v>88</v>
      </c>
      <c r="M4" s="31">
        <v>30</v>
      </c>
      <c r="N4" s="31">
        <f>D4+K4+L4+M4</f>
        <v>3118</v>
      </c>
      <c r="O4" s="32"/>
    </row>
    <row r="5" ht="15" spans="1:15">
      <c r="A5" s="7">
        <v>3</v>
      </c>
      <c r="B5" s="28" t="s">
        <v>19</v>
      </c>
      <c r="C5" s="10" t="s">
        <v>20</v>
      </c>
      <c r="D5" s="29">
        <v>3500</v>
      </c>
      <c r="E5" s="30">
        <v>5069</v>
      </c>
      <c r="F5" s="30">
        <v>811.04</v>
      </c>
      <c r="G5" s="30">
        <v>25.35</v>
      </c>
      <c r="H5" s="30">
        <v>65.9</v>
      </c>
      <c r="I5" s="30">
        <v>491.69</v>
      </c>
      <c r="J5" s="30">
        <v>5.07</v>
      </c>
      <c r="K5" s="31">
        <f>SUM(F5:J5)</f>
        <v>1399.05</v>
      </c>
      <c r="L5" s="31">
        <v>88</v>
      </c>
      <c r="M5" s="31">
        <v>30</v>
      </c>
      <c r="N5" s="31">
        <f>D5+K5+L5+M5</f>
        <v>5017.05</v>
      </c>
      <c r="O5" s="32"/>
    </row>
    <row r="6" ht="16" customHeight="1" spans="1:15">
      <c r="A6" s="31" t="s">
        <v>21</v>
      </c>
      <c r="B6" s="31"/>
      <c r="C6" s="31"/>
      <c r="D6" s="31">
        <f>SUM(D3:D5)</f>
        <v>9300</v>
      </c>
      <c r="E6" s="31">
        <f t="shared" ref="E6:N6" si="0">SUM(E3:E5)</f>
        <v>10138</v>
      </c>
      <c r="F6" s="31">
        <f t="shared" si="0"/>
        <v>1622.08</v>
      </c>
      <c r="G6" s="31">
        <f t="shared" si="0"/>
        <v>50.7</v>
      </c>
      <c r="H6" s="31">
        <f t="shared" si="0"/>
        <v>131.8</v>
      </c>
      <c r="I6" s="31">
        <f t="shared" si="0"/>
        <v>983.38</v>
      </c>
      <c r="J6" s="31">
        <f t="shared" si="0"/>
        <v>10.14</v>
      </c>
      <c r="K6" s="31">
        <f t="shared" si="0"/>
        <v>2798.1</v>
      </c>
      <c r="L6" s="31">
        <f t="shared" si="0"/>
        <v>264</v>
      </c>
      <c r="M6" s="31">
        <f t="shared" si="0"/>
        <v>90</v>
      </c>
      <c r="N6" s="31">
        <f t="shared" si="0"/>
        <v>12452.1</v>
      </c>
      <c r="O6" s="32"/>
    </row>
  </sheetData>
  <mergeCells count="2">
    <mergeCell ref="A1:O1"/>
    <mergeCell ref="A6:C6"/>
  </mergeCells>
  <pageMargins left="0.75" right="0.75" top="1" bottom="1" header="0.5" footer="0.5"/>
  <headerFooter/>
  <ignoredErrors>
    <ignoredError sqref="K3:K5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"/>
  <sheetViews>
    <sheetView workbookViewId="0">
      <selection activeCell="H11" sqref="H11"/>
    </sheetView>
  </sheetViews>
  <sheetFormatPr defaultColWidth="8.72727272727273" defaultRowHeight="14" outlineLevelRow="5"/>
  <cols>
    <col min="1" max="1" width="4.87272727272727" customWidth="1"/>
    <col min="2" max="2" width="25.1545454545455" customWidth="1"/>
    <col min="3" max="3" width="9.62727272727273" customWidth="1"/>
  </cols>
  <sheetData>
    <row r="1" s="16" customFormat="1" ht="36" customHeight="1" spans="1:12">
      <c r="B1" s="18" t="s">
        <v>22</v>
      </c>
      <c r="C1" s="19"/>
      <c r="D1" s="19"/>
      <c r="E1" s="19"/>
      <c r="F1" s="19"/>
      <c r="G1" s="19"/>
      <c r="H1" s="19"/>
      <c r="I1" s="19"/>
      <c r="J1" s="19"/>
      <c r="K1" s="19"/>
      <c r="L1" s="20"/>
    </row>
    <row r="2" s="17" customFormat="1" ht="59" customHeight="1" spans="1:12">
      <c r="A2" s="21" t="s">
        <v>1</v>
      </c>
      <c r="B2" s="22" t="s">
        <v>2</v>
      </c>
      <c r="C2" s="21" t="s">
        <v>3</v>
      </c>
      <c r="D2" s="23" t="s">
        <v>4</v>
      </c>
      <c r="E2" s="24" t="s">
        <v>5</v>
      </c>
      <c r="F2" s="25" t="s">
        <v>23</v>
      </c>
      <c r="G2" s="25" t="s">
        <v>24</v>
      </c>
      <c r="H2" s="25" t="s">
        <v>25</v>
      </c>
      <c r="I2" s="25" t="s">
        <v>26</v>
      </c>
      <c r="J2" s="26" t="s">
        <v>27</v>
      </c>
      <c r="K2" s="26" t="s">
        <v>14</v>
      </c>
      <c r="L2" s="27" t="s">
        <v>15</v>
      </c>
    </row>
    <row r="3" spans="1:12">
      <c r="A3" s="7">
        <v>1</v>
      </c>
      <c r="B3" s="28" t="s">
        <v>16</v>
      </c>
      <c r="C3" s="7" t="s">
        <v>17</v>
      </c>
      <c r="D3" s="29">
        <v>2800</v>
      </c>
      <c r="E3" s="30">
        <v>5069</v>
      </c>
      <c r="F3" s="30">
        <v>405.52</v>
      </c>
      <c r="G3" s="30">
        <v>25.35</v>
      </c>
      <c r="H3" s="30">
        <v>101.38</v>
      </c>
      <c r="I3" s="30">
        <v>25.35</v>
      </c>
      <c r="J3" s="30">
        <f>SUM(F3:I3)</f>
        <v>557.6</v>
      </c>
      <c r="K3" s="31">
        <f>D3-J3</f>
        <v>2242.4</v>
      </c>
      <c r="L3" s="32"/>
    </row>
    <row r="4" spans="1:12">
      <c r="A4" s="7">
        <v>2</v>
      </c>
      <c r="B4" s="9" t="s">
        <v>18</v>
      </c>
      <c r="C4" s="7" t="s">
        <v>17</v>
      </c>
      <c r="D4" s="29">
        <v>3000</v>
      </c>
      <c r="E4" s="30">
        <v>0</v>
      </c>
      <c r="F4" s="30">
        <v>0</v>
      </c>
      <c r="G4" s="30">
        <v>0</v>
      </c>
      <c r="H4" s="30">
        <v>0</v>
      </c>
      <c r="I4" s="30">
        <v>0</v>
      </c>
      <c r="J4" s="30">
        <f>SUM(F4:I4)</f>
        <v>0</v>
      </c>
      <c r="K4" s="31">
        <f>D4-J4</f>
        <v>3000</v>
      </c>
      <c r="L4" s="32"/>
    </row>
    <row r="5" ht="15" spans="1:12">
      <c r="A5" s="7">
        <v>3</v>
      </c>
      <c r="B5" s="28" t="s">
        <v>19</v>
      </c>
      <c r="C5" s="10" t="s">
        <v>20</v>
      </c>
      <c r="D5" s="29">
        <v>3500</v>
      </c>
      <c r="E5" s="30">
        <v>5069</v>
      </c>
      <c r="F5" s="30">
        <v>405.52</v>
      </c>
      <c r="G5" s="30">
        <v>25.35</v>
      </c>
      <c r="H5" s="30">
        <v>101.38</v>
      </c>
      <c r="I5" s="30">
        <v>25.35</v>
      </c>
      <c r="J5" s="30">
        <f>SUM(F5:I5)</f>
        <v>557.6</v>
      </c>
      <c r="K5" s="31">
        <f>D5-J5</f>
        <v>2942.4</v>
      </c>
      <c r="L5" s="32"/>
    </row>
    <row r="6" ht="16" customHeight="1" spans="1:12">
      <c r="A6" s="31" t="s">
        <v>21</v>
      </c>
      <c r="B6" s="31"/>
      <c r="C6" s="31"/>
      <c r="D6" s="31">
        <f>SUM(D3:D5)</f>
        <v>9300</v>
      </c>
      <c r="E6" s="31">
        <f t="shared" ref="E6:K6" si="0">SUM(E3:E5)</f>
        <v>10138</v>
      </c>
      <c r="F6" s="31">
        <f t="shared" si="0"/>
        <v>811.04</v>
      </c>
      <c r="G6" s="31">
        <f t="shared" si="0"/>
        <v>50.7</v>
      </c>
      <c r="H6" s="31">
        <f t="shared" si="0"/>
        <v>202.76</v>
      </c>
      <c r="I6" s="31">
        <f t="shared" si="0"/>
        <v>50.7</v>
      </c>
      <c r="J6" s="31">
        <f t="shared" si="0"/>
        <v>1115.2</v>
      </c>
      <c r="K6" s="31">
        <f t="shared" si="0"/>
        <v>8184.8</v>
      </c>
      <c r="L6" s="32"/>
    </row>
  </sheetData>
  <mergeCells count="2">
    <mergeCell ref="B1:L1"/>
    <mergeCell ref="A6:C6"/>
  </mergeCells>
  <pageMargins left="0.75" right="0.75" top="1" bottom="1" header="0.5" footer="0.5"/>
  <headerFooter/>
  <ignoredErrors>
    <ignoredError sqref="J3:J5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"/>
  <sheetViews>
    <sheetView view="pageBreakPreview" zoomScale="74" zoomScaleNormal="100" workbookViewId="0">
      <selection activeCell="I11" sqref="I11"/>
    </sheetView>
  </sheetViews>
  <sheetFormatPr defaultColWidth="9" defaultRowHeight="14" outlineLevelRow="5"/>
  <cols>
    <col min="1" max="1" width="4.87272727272727" customWidth="1"/>
    <col min="2" max="2" width="25.1545454545455" style="3" customWidth="1"/>
    <col min="3" max="3" width="9.62727272727273" customWidth="1"/>
    <col min="4" max="5" width="23.4818181818182" customWidth="1"/>
    <col min="6" max="6" width="21.6181818181818" customWidth="1"/>
    <col min="7" max="7" width="15.3727272727273" customWidth="1"/>
    <col min="8" max="8" width="13.5181818181818" customWidth="1"/>
    <col min="9" max="9" width="16.0454545454545" customWidth="1"/>
    <col min="10" max="10" width="19.7545454545455" customWidth="1"/>
  </cols>
  <sheetData>
    <row r="1" ht="44" customHeight="1" spans="1:10">
      <c r="A1" s="4" t="s">
        <v>28</v>
      </c>
      <c r="B1" s="5"/>
      <c r="C1" s="4"/>
      <c r="D1" s="4"/>
      <c r="E1" s="4"/>
      <c r="F1" s="4"/>
      <c r="G1" s="4"/>
      <c r="H1" s="4"/>
      <c r="I1" s="4"/>
      <c r="J1" s="4"/>
    </row>
    <row r="2" ht="45" customHeight="1" spans="1:10">
      <c r="A2" s="6" t="s">
        <v>1</v>
      </c>
      <c r="B2" s="6" t="s">
        <v>2</v>
      </c>
      <c r="C2" s="6" t="s">
        <v>29</v>
      </c>
      <c r="D2" s="6" t="s">
        <v>30</v>
      </c>
      <c r="E2" s="6" t="s">
        <v>31</v>
      </c>
      <c r="F2" s="6" t="s">
        <v>32</v>
      </c>
      <c r="G2" s="6" t="s">
        <v>33</v>
      </c>
      <c r="H2" s="6" t="s">
        <v>34</v>
      </c>
      <c r="I2" s="6" t="s">
        <v>35</v>
      </c>
      <c r="J2" s="6" t="s">
        <v>36</v>
      </c>
    </row>
    <row r="3" s="1" customFormat="1" ht="22" customHeight="1" spans="1:10">
      <c r="A3" s="7">
        <v>1</v>
      </c>
      <c r="B3" s="8" t="s">
        <v>37</v>
      </c>
      <c r="C3" s="7" t="s">
        <v>17</v>
      </c>
      <c r="D3" s="7">
        <v>2800</v>
      </c>
      <c r="E3" s="7">
        <v>25</v>
      </c>
      <c r="G3" s="7"/>
      <c r="H3" s="7"/>
      <c r="I3" s="7"/>
      <c r="J3" s="7">
        <f>D3+G3-H3</f>
        <v>2800</v>
      </c>
    </row>
    <row r="4" s="1" customFormat="1" ht="22" customHeight="1" spans="1:10">
      <c r="A4" s="7">
        <v>2</v>
      </c>
      <c r="B4" s="9" t="s">
        <v>18</v>
      </c>
      <c r="C4" s="7" t="s">
        <v>17</v>
      </c>
      <c r="D4" s="7">
        <v>2800</v>
      </c>
      <c r="E4" s="7">
        <v>25</v>
      </c>
      <c r="F4" s="7">
        <v>200</v>
      </c>
      <c r="G4" s="7"/>
      <c r="H4" s="7"/>
      <c r="I4" s="7"/>
      <c r="J4" s="7">
        <f>D4+F4+G4-H4+I4</f>
        <v>3000</v>
      </c>
    </row>
    <row r="5" s="2" customFormat="1" ht="22" customHeight="1" spans="1:10">
      <c r="A5" s="7">
        <v>3</v>
      </c>
      <c r="B5" s="9" t="s">
        <v>38</v>
      </c>
      <c r="C5" s="10" t="s">
        <v>20</v>
      </c>
      <c r="D5" s="10">
        <v>2800</v>
      </c>
      <c r="E5" s="10">
        <v>30</v>
      </c>
      <c r="F5" s="11"/>
      <c r="G5" s="10">
        <v>700</v>
      </c>
      <c r="H5" s="10"/>
      <c r="I5" s="12"/>
      <c r="J5" s="10">
        <f>D5+G5</f>
        <v>3500</v>
      </c>
    </row>
    <row r="6" s="1" customFormat="1" ht="22" customHeight="1" spans="1:10">
      <c r="A6" s="13" t="s">
        <v>39</v>
      </c>
      <c r="B6" s="14"/>
      <c r="C6" s="14"/>
      <c r="D6" s="15">
        <f>SUM(D3:D5)</f>
        <v>8400</v>
      </c>
      <c r="E6" s="15"/>
      <c r="F6" s="15">
        <f>SUM(F4:F4)</f>
        <v>200</v>
      </c>
      <c r="G6" s="15">
        <v>700</v>
      </c>
      <c r="H6" s="15">
        <f>SUM(H3:H4)</f>
        <v>0</v>
      </c>
      <c r="I6" s="15">
        <f>SUM(I3:I4)</f>
        <v>0</v>
      </c>
      <c r="J6" s="15">
        <f>SUM(J3:J5)</f>
        <v>9300</v>
      </c>
    </row>
  </sheetData>
  <mergeCells count="2">
    <mergeCell ref="A1:J1"/>
    <mergeCell ref="A6:C6"/>
  </mergeCells>
  <printOptions gridLines="1"/>
  <pageMargins left="1" right="1" top="1" bottom="1" header="0.5" footer="0.5"/>
  <pageSetup paperSize="9" scale="77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2025年12月费用结算表</vt:lpstr>
      <vt:lpstr>2025年12月费用发放表</vt:lpstr>
      <vt:lpstr>2025年12月原始工资表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joy</cp:lastModifiedBy>
  <dcterms:created xsi:type="dcterms:W3CDTF">2020-07-20T04:25:00Z</dcterms:created>
  <cp:lastPrinted>2021-01-27T15:04:00Z</cp:lastPrinted>
  <dcterms:modified xsi:type="dcterms:W3CDTF">2026-01-12T05:50:36Z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F3EA8CF76E874CADAB9679F2E05C02F8_13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